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<sst xmlns="http://schemas.openxmlformats.org/spreadsheetml/2006/main" count="786" uniqueCount="457">
  <si>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</si>
  <si>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</si>
  <si>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</si>
  <si>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</si>
  <si>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</si>
  <si>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</si>
  <si>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</si>
  <si>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</si>
  <si>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</si>
  <si>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Please see the instructions sheet if you have questions.</t>
  </si>
  <si>
    <t>Pack group: 2</t>
  </si>
  <si>
    <t>pg4bf17b47-109e-424c-af18-1606cf94b7b5</t>
  </si>
  <si>
    <t>Total SKUs: 83 (401 units)</t>
  </si>
  <si>
    <t>Total box count:</t>
  </si>
  <si>
    <t>SKU</t>
  </si>
  <si>
    <t xml:space="preserve">Product title </t>
  </si>
  <si>
    <t>Id</t>
  </si>
  <si>
    <t>ASIN</t>
  </si>
  <si>
    <t>FNSKU</t>
  </si>
  <si>
    <t>Condition</t>
  </si>
  <si>
    <t>Prep type</t>
  </si>
  <si>
    <t>Who preps units?</t>
  </si>
  <si>
    <t>Who labels units?</t>
  </si>
  <si>
    <t>Expected quantity</t>
  </si>
  <si>
    <t>Boxed quantity</t>
  </si>
  <si>
    <t>CA-PlnVNckLgsChGry-M</t>
  </si>
  <si>
    <t>Decrum Mens Charcoal Grey Long Sleeve Shirts - Long Sleeve Tshirt Men | [40001053] Charcoal Grey LGS Vneck Plain, M</t>
  </si>
  <si>
    <t>pka71f619d-2c5a-4cf4-a25f-f1c298f325b7</t>
  </si>
  <si>
    <t>B092VP8J2Q</t>
  </si>
  <si>
    <t>X002VIFRDP</t>
  </si>
  <si>
    <t>NewItem</t>
  </si>
  <si>
    <t>Labelling,Poly bagging</t>
  </si>
  <si>
    <t>By seller</t>
  </si>
  <si>
    <t>CA-PlnVNckLgsChGry-S</t>
  </si>
  <si>
    <t>Decrum Mens Charcoal Grey Long Sleeve Shirts - Full Sleeve T-Shirt Mens | [40001052] Charcoal Grey LGS Vneck Plain, S</t>
  </si>
  <si>
    <t>pk1e3988e8-c5b7-4352-89a9-6e079d6bd49e</t>
  </si>
  <si>
    <t>B092VR2ST3</t>
  </si>
  <si>
    <t>X002VIBVY9</t>
  </si>
  <si>
    <t>CA-PlnVNckLgsRed-M</t>
  </si>
  <si>
    <t>Decrum Mens Red Long Sleeve Shirts - Full Sleeve T-Shirt Mens | [40001023] Red LGS Vneck Plain, M</t>
  </si>
  <si>
    <t>pk802bde1b-4073-4663-acc3-baa43eeffc34</t>
  </si>
  <si>
    <t>B092VSGDL5</t>
  </si>
  <si>
    <t>X002VIFRDF</t>
  </si>
  <si>
    <t>CA-WmnsRedRglnSHSSlv-XL</t>
  </si>
  <si>
    <t>Decrum Red &amp; Black Women Baseball Shirts - Adult Raglan T-Shirt Womens | [40004025] Red &amp; Blk Shs, XL</t>
  </si>
  <si>
    <t>pk69b25f0b-1ed4-45b4-a983-c68ce243f8d9</t>
  </si>
  <si>
    <t>B095Y76D39</t>
  </si>
  <si>
    <t>X002WVA0Z1</t>
  </si>
  <si>
    <t>CAD-Blk&amp;WhtePlnVrsty-M</t>
  </si>
  <si>
    <t>Decrum Mens Bomber Jackets - Casual Varsity Jacket Men | [40020173] Plain Black And White, M</t>
  </si>
  <si>
    <t>pkb415c12d-b1d3-4289-ba5b-fa60920264c3</t>
  </si>
  <si>
    <t>B0CVHBF4FD</t>
  </si>
  <si>
    <t>X0044QQOP7</t>
  </si>
  <si>
    <t>CAD-BstAntEvrBlk-M</t>
  </si>
  <si>
    <t>Decrum Black Women Graphic Auntie Tshirt - Bae Shirt Best Aunt Ever | [40021013-AG] BAE Black, M</t>
  </si>
  <si>
    <t>pkbe9d2b55-4320-417c-b643-a133fcdfe48b</t>
  </si>
  <si>
    <t>B098JT59Y2</t>
  </si>
  <si>
    <t>X002Y1N6EL</t>
  </si>
  <si>
    <t>CAD-BstAntEvrHtrPnk-2XL</t>
  </si>
  <si>
    <t>Decrum Pink Auntie Tshirts for Women - BAE Best Aunt Ever Shirts | [40021206-AG] BAE Heather Pink, 2XL</t>
  </si>
  <si>
    <t>pkce47719c-9c05-47fc-ab15-f79880d7f801</t>
  </si>
  <si>
    <t>B0C5CX9XHT</t>
  </si>
  <si>
    <t>X003TO4S67</t>
  </si>
  <si>
    <t>CAD-ComingSoonBlkNw-M</t>
  </si>
  <si>
    <t>Decrum Black Funny Pregnancy Shirts for Women - Baby Announcement Maternity Graphic Tees | [40022013-AK] Coming Soon Black, M</t>
  </si>
  <si>
    <t>pk67be8555-2855-47df-9089-9fe73b7700a8</t>
  </si>
  <si>
    <t>B0B3DWZ6QN</t>
  </si>
  <si>
    <t>X0039YLMC5</t>
  </si>
  <si>
    <t>CAD-ComingSoonRed-2XL</t>
  </si>
  <si>
    <t>Decrum Womens Red Maternity T Shirt - Pregnancy Shirts | [40022026-AK] Coming Soon Red,2XL</t>
  </si>
  <si>
    <t>pkfd102492-acb9-4408-8452-4d738079161d</t>
  </si>
  <si>
    <t>B098K9JVX5</t>
  </si>
  <si>
    <t>X002Y1QBNJ</t>
  </si>
  <si>
    <t>CAD-ComingSoonRed-M</t>
  </si>
  <si>
    <t>Decrum Red Womens Pregnancy Shirt - Maternity Tee Shirts | [40022023-AK] Coming Soon Red, M</t>
  </si>
  <si>
    <t>pk57c832ef-841b-4186-941b-810c60146501</t>
  </si>
  <si>
    <t>B098K8DDGQ</t>
  </si>
  <si>
    <t>X002Y1QBKR</t>
  </si>
  <si>
    <t>CAD-Heart&amp;FootBlk-L</t>
  </si>
  <si>
    <t>Black Maternity Graphic Tees - Pregnancy Shirts for Women | [40022014-AM] Heart &amp; Foot Black MTS, L</t>
  </si>
  <si>
    <t>pk4361302e-7699-44f5-a368-de07a3fbc0df</t>
  </si>
  <si>
    <t>B098K8JYPG</t>
  </si>
  <si>
    <t>X002Y1UUEP</t>
  </si>
  <si>
    <t>CAD-Heart&amp;FootBlkNw-XL</t>
  </si>
  <si>
    <t>Black Maternity Graphic Tees - Funny Pregnancy Shirts for Women | [40022015-AM] Heart &amp; Foot Black MTS, XL</t>
  </si>
  <si>
    <t>pkcb49cc99-35cb-4ed9-a2d7-f8222c08e776</t>
  </si>
  <si>
    <t>B0D2RLJ8WQ</t>
  </si>
  <si>
    <t>X0047WOZFJ</t>
  </si>
  <si>
    <t>CAD-Heart&amp;FootHtrPnkSHS-M</t>
  </si>
  <si>
    <t>Decrum Pink Maternity Shirts for Women - Robe Maternité Pregnancy Shirt | [40022203-AM] Heart &amp; Foot Heather Pink MTS, M</t>
  </si>
  <si>
    <t>pk302abe67-57e1-4ab3-8a11-0cdf4751ce54</t>
  </si>
  <si>
    <t>B0C5T112KK</t>
  </si>
  <si>
    <t>X003TVESIX</t>
  </si>
  <si>
    <t>CAD-Heart&amp;FootRedNw-L</t>
  </si>
  <si>
    <t>Red Maternity Graphic Tees - Pregnancy Shirts for Womens | [40022024-AM] Heart &amp; Foot Red LGS, L</t>
  </si>
  <si>
    <t>pk2397de77-4ea5-4f88-9018-32ef63fa2d14</t>
  </si>
  <si>
    <t>B0B4JMZ2P3</t>
  </si>
  <si>
    <t>X003AFSQLD</t>
  </si>
  <si>
    <t>CAD-KickingMeRed-2XL</t>
  </si>
  <si>
    <t>Decrum Red Maternity Tee Shirts - Funny Maternity Shirts for Women | [40022026-BL] Kicking Me Red,2XL</t>
  </si>
  <si>
    <t>pke3dd84d5-be35-4b08-a861-5b6d6cdb6de4</t>
  </si>
  <si>
    <t>B098K6Y83H</t>
  </si>
  <si>
    <t>X002Y1UUAT</t>
  </si>
  <si>
    <t>CAD-LGSMnsVNeckSet10-L</t>
  </si>
  <si>
    <t>Decrum V Neck Long Sleeve Mens Tshirts Multipack - Soft Comfortable Full Sleeves T Shirts for Men Pack | [4BUN00104] LGS MensV Set 10, L</t>
  </si>
  <si>
    <t>pk89cfb66d-346c-4f82-8d84-588c6dc4bc3f</t>
  </si>
  <si>
    <t>B0CV53CR86</t>
  </si>
  <si>
    <t>X0044M79RN</t>
  </si>
  <si>
    <t>CAD-LGSMnsVNeckSet7-M</t>
  </si>
  <si>
    <t>Decrum V Neck Long Sleeve Mens Tshirts Multipack - Soft Comfortable Full Sleeves Pack of Shirts for Men | [4BUN00073] LGS MensV Set 7, M</t>
  </si>
  <si>
    <t>pk5eabb3ef-25a1-4e3a-8356-e752bb61b00a</t>
  </si>
  <si>
    <t>B0CV521GJH</t>
  </si>
  <si>
    <t>X0044M3T1X</t>
  </si>
  <si>
    <t>CAD-LgsRndNckBlkNw-S</t>
  </si>
  <si>
    <t>Decrum Black Full Sleeve T Shirts for Men - Long Sleeve Shirt Men | [40008012] Black LGS Plain, S</t>
  </si>
  <si>
    <t>pkfe92f250-9387-4e45-9d8f-1bae6b0c5d4a</t>
  </si>
  <si>
    <t>B0B4DQWWZJ</t>
  </si>
  <si>
    <t>X003ADAV27</t>
  </si>
  <si>
    <t>CAD-LgsRndNckGreen-L</t>
  </si>
  <si>
    <t>Decrum Men Green Long Sleeves T-Shirt Full Sleeves | [40008034] Green LGS Plain, L</t>
  </si>
  <si>
    <t>pkac475db6-b815-4e43-ae3d-dce717ef9792</t>
  </si>
  <si>
    <t>B0CV59Y5R8</t>
  </si>
  <si>
    <t>X0044LT7SN</t>
  </si>
  <si>
    <t>CAD-LgsRndNckNvyBluNw-S</t>
  </si>
  <si>
    <t>Decrum Navy Blue Long Sleeve Shirts - Full Sleeve T Shirt Men | [40008092] Navy Blue LGS Plain, S</t>
  </si>
  <si>
    <t>pk8521a30a-b775-4b72-8c39-b02a0a4e88a8</t>
  </si>
  <si>
    <t>B0BQRKCWGH</t>
  </si>
  <si>
    <t>X003KSWOI1</t>
  </si>
  <si>
    <t>CAD-LgsRndNckRed-L</t>
  </si>
  <si>
    <t>Decrum Men Red Long Sleeves T-Shirt Full Sleeves | [40008024] Red LGS Plain, L</t>
  </si>
  <si>
    <t>pkd833ba9e-0a03-4ff9-9fbb-a3db12f66902</t>
  </si>
  <si>
    <t>B098JFDCDL</t>
  </si>
  <si>
    <t>X002Y1GF2B</t>
  </si>
  <si>
    <t>CAD-LgsRndNckRed-M</t>
  </si>
  <si>
    <t>Decrum Long Sleeve Red Shirt Full Sleeve Jersey Shirts | [40008023] Red LGS Plain, M</t>
  </si>
  <si>
    <t>pkfbc10af8-f148-4130-9a7f-60b5c24b5e05</t>
  </si>
  <si>
    <t>B098HZY6WD</t>
  </si>
  <si>
    <t>X002Y1GF4T</t>
  </si>
  <si>
    <t>CAD-LgsRndNckRed-S</t>
  </si>
  <si>
    <t>Decrum Red Long Sleeve Shirt - Full Sleeve T Shirts Men | [40008022] Red LGS Plain, S</t>
  </si>
  <si>
    <t>pk0bc3a9b0-1afd-42cc-960b-3eaaf9170624</t>
  </si>
  <si>
    <t>B098JLTDBC</t>
  </si>
  <si>
    <t>X002Y1HGPB</t>
  </si>
  <si>
    <t>CAD-MDrunkBlkNw-XL</t>
  </si>
  <si>
    <t>Graphic Tee Men - Mens Sarcastic T-Shirts Funny | [40007015-AC] are You Drunk, XL</t>
  </si>
  <si>
    <t>pk6a78a924-f760-4252-beef-e8b2742a6d1e</t>
  </si>
  <si>
    <t>B0DDXDJG14</t>
  </si>
  <si>
    <t>X004DA92GH</t>
  </si>
  <si>
    <t>CAD-MLgsStrpBseblRglnChrGry-M</t>
  </si>
  <si>
    <t>Decrum Charcoal Grey and Black Raglan Shirt Men - Soft Sports Jersey Long Sleeve Baseball Shirts for Men | [40042053] Grey &amp; Black Striped Raglan, M</t>
  </si>
  <si>
    <t>pk19429972-9c81-4c6c-865e-7e207b9efebc</t>
  </si>
  <si>
    <t>B0CVN6YCG8</t>
  </si>
  <si>
    <t>X00489CN3H</t>
  </si>
  <si>
    <t>CAD-MLgsStrpBseblRglnHtrGry-2XL</t>
  </si>
  <si>
    <t>Decrum Heather Grey and Charcoal Raglan Shirt Men - Soft Sports Jersey Long Sleeve Baseball Shirts for Men | [40042046] Grey &amp; Charcoal Striped Raglan, 2XL</t>
  </si>
  <si>
    <t>pka2b87774-a9fc-414c-a052-36f4a868b6ac</t>
  </si>
  <si>
    <t>B0CVN4PWD3</t>
  </si>
  <si>
    <t>X00489GWST</t>
  </si>
  <si>
    <t>CAD-MLgsStrpBseblRglnMaron-M</t>
  </si>
  <si>
    <t>Decrum Maroon and Black Raglan Shirt Men - Soft Sports Jersey Long Sleeve Baseball Shirts for Men | [40042063] Maroon &amp; Black Striped Raglan, M</t>
  </si>
  <si>
    <t>pke1f23da2-53ff-44a9-9d8d-eb903aaeb448</t>
  </si>
  <si>
    <t>B0CVN4996L</t>
  </si>
  <si>
    <t>X00489CN7N</t>
  </si>
  <si>
    <t>CAD-MLgsTwStpdRngBlkGry-S</t>
  </si>
  <si>
    <t>Decrum Black and Grey Ringer Long Sleeve Shirt - Full Sleeve T Shirts Men | [40044012] 2 Stripes Black and Grey, S</t>
  </si>
  <si>
    <t>pk2e348b7e-7d07-4656-be4b-11d785c4470d</t>
  </si>
  <si>
    <t>B0CV5PPHRK</t>
  </si>
  <si>
    <t>X0044M8MYR</t>
  </si>
  <si>
    <t>CAD-MLgsTwStpdRngChrclBlk-2XL</t>
  </si>
  <si>
    <t>Decrum Grey and Black Long Sleeve Shirts - Charcoal Ringer Tees Men | [40044056] 2 Stripes Charcoal and Black, 2XL</t>
  </si>
  <si>
    <t>pkd00e9bed-ab8f-438f-860d-13d71b7c1ffa</t>
  </si>
  <si>
    <t>B0CV5PSX5X</t>
  </si>
  <si>
    <t>X0044LTFY9</t>
  </si>
  <si>
    <t>CAD-MLgsTwStpdRngChrclBlk-M</t>
  </si>
  <si>
    <t>Decrum Charcoal and Black Long Sleeve Grey Shirt - Cotton Full Sleeve Shirts for Men | [40044053] 2 Stripes Charcoal and Black, M</t>
  </si>
  <si>
    <t>pk556e660a-3658-4c90-9ee3-e3659db2f106</t>
  </si>
  <si>
    <t>B0CV5RQCL4</t>
  </si>
  <si>
    <t>X0044M4Q8N</t>
  </si>
  <si>
    <t>CAD-MLgsTwStpdRngDnBluBlk-2XL</t>
  </si>
  <si>
    <t>Blue and Black Mens Long Sleeve T Shirts - Ringer Tshirt | [40044216] 2 Stripes Denim Blue and Black, 2XL</t>
  </si>
  <si>
    <t>pk1aa3640f-33d6-44b3-91a7-f1dcc214818e</t>
  </si>
  <si>
    <t>B0CV5PYW9X</t>
  </si>
  <si>
    <t>X0044M8RQ5</t>
  </si>
  <si>
    <t>CAD-MLgsTwStpdRngDnBluBlk-L</t>
  </si>
  <si>
    <t>Blue and Black Mens Long Sleeve T Shirts - Full Sleeve T Shirts Men | [40044214] 2 Stripes Denim Blue and Black, L</t>
  </si>
  <si>
    <t>pk9bd7095e-600d-4f80-887a-94aafb19ad6c</t>
  </si>
  <si>
    <t>B0CV5RQCK4</t>
  </si>
  <si>
    <t>X0044MC68P</t>
  </si>
  <si>
    <t>CAD-MLgsTwStpdRngDnBluBlk-XL</t>
  </si>
  <si>
    <t>Blue and Black Full Sleeve T-Shirts Men - Ringer Tees | [40044215] 2 Stripes Denim Blue and Black, XL</t>
  </si>
  <si>
    <t>pkee7c6d55-0114-42bc-b34c-97537822521f</t>
  </si>
  <si>
    <t>B0CV5P6RFY</t>
  </si>
  <si>
    <t>X0044LTH1P</t>
  </si>
  <si>
    <t>CAD-MLgsTwStpdRngHtrGryBlk-L</t>
  </si>
  <si>
    <t>Decrum Grey Mens Long Sleeve Tshirts - Grey Ringer Tee | [40044044] 2 Stripes Heather Grey and Black, L</t>
  </si>
  <si>
    <t>pkbfcbc996-e86f-49cd-9d01-f8bb550c3164</t>
  </si>
  <si>
    <t>B0CV5PF4ND</t>
  </si>
  <si>
    <t>X0044M5ZGZ</t>
  </si>
  <si>
    <t>CAD-MMomsFavBlkNw-S</t>
  </si>
  <si>
    <t>Decrum Black Funny T Shirts for Men - Graphic Tees for Men | [40007012-AO] Mom Favrite Mens Black, S</t>
  </si>
  <si>
    <t>pk355e4464-a982-4e14-babf-bfdb6d9800a5</t>
  </si>
  <si>
    <t>B0DDXP5W3X</t>
  </si>
  <si>
    <t>X004DA2U3J</t>
  </si>
  <si>
    <t>CAD-MRaglanLGSRedNw-L</t>
  </si>
  <si>
    <t>Decrum Red &amp; Black Soft Cotton Jersey Full Sleeve Raglan Mens Tshirts | [40012024] Red&amp;Blk Rgln Men, L</t>
  </si>
  <si>
    <t>pkc9a520ca-c2ec-4c55-95ad-296217cf6fe0</t>
  </si>
  <si>
    <t>B0CT5LJPF5</t>
  </si>
  <si>
    <t>X00442S715</t>
  </si>
  <si>
    <t>CAD-MRaglanLGSRedNw-XL</t>
  </si>
  <si>
    <t>Decrum Red &amp; Black Soft Cotton Baseball Tee - Full Sleeve T Shirts for Men | [40012025] Red&amp;Blk Rgln Men, XL</t>
  </si>
  <si>
    <t>pked67d56f-02c7-44d6-acdb-d59199caf50a</t>
  </si>
  <si>
    <t>B0CT5QBF22</t>
  </si>
  <si>
    <t>X00442FMK9</t>
  </si>
  <si>
    <t>CAD-MnsPlnHodVrstyBlk&amp;Yelw-2XL</t>
  </si>
  <si>
    <t>Black And Yellow Hooded Varsity Jacket Men - High School Bomber Style Baseball Jackets for Men | [40071086] Plain Yellow Sleeve, 2XL</t>
  </si>
  <si>
    <t>pk386b9753-fe36-47f1-b9dc-0061044e8d4c</t>
  </si>
  <si>
    <t>B0CVL5WHHK</t>
  </si>
  <si>
    <t>X0045PFAKR</t>
  </si>
  <si>
    <t>CAD-MnsPlnHodVrstyMaron&amp;Wte-L</t>
  </si>
  <si>
    <t>Maroon And White Hooded Varsity Jacket Men - Baseball Bomber Jacket With Hood | [40170174] Plain White Sleeve, L</t>
  </si>
  <si>
    <t>pka69ac9ef-0325-4071-a0ad-2f6fcd8b5dce</t>
  </si>
  <si>
    <t>B0CVKZNPN4</t>
  </si>
  <si>
    <t>X0045PPAM5</t>
  </si>
  <si>
    <t>CAD-MnsPlnHodVrstyMaron&amp;Wte-M</t>
  </si>
  <si>
    <t>Maroon And White Hooded Varsity Jacket Men - High School Bomber Style Hooded Mens Jackets | [40170173] Plain White Sleeve, M</t>
  </si>
  <si>
    <t>pk0fbc3610-799c-4747-a8a3-41d693fdd145</t>
  </si>
  <si>
    <t>B0CVL9MF2V</t>
  </si>
  <si>
    <t>X0045PFAKH</t>
  </si>
  <si>
    <t>CAD-MnsPlnHodVrstyMaron&amp;Wte-S</t>
  </si>
  <si>
    <t>Maroon And White Hooded Varsity Jacket Men - High School Bomber Jacket Men With Hood | [40170172] Plain White Sleeve, S</t>
  </si>
  <si>
    <t>pk673dd22f-2b9e-4a09-a6c5-a866683341b9</t>
  </si>
  <si>
    <t>B0CVL2PGX1</t>
  </si>
  <si>
    <t>X0045PM47J</t>
  </si>
  <si>
    <t>CAD-MnsPlnHodVrstyMaron&amp;Wte-XL</t>
  </si>
  <si>
    <t>Maroon And White Hooded Varsity Jacket Men - Casual Jackets For Men With Hood | [40170175] Plain White Sleeve, XL</t>
  </si>
  <si>
    <t>pkf66efdd0-4866-4faf-a6b2-7dd6ee4e1ff7</t>
  </si>
  <si>
    <t>B0CVKXPJ94</t>
  </si>
  <si>
    <t>X0045PO83R</t>
  </si>
  <si>
    <t>CAD-MomsFavMnsBlk-2XL</t>
  </si>
  <si>
    <t>Decrum Black Mens Graphic T Shirts - Funny Tshirts Men | [40007016-AO] Mom Favrite Mens Black, 2XL</t>
  </si>
  <si>
    <t>pk3f6b2eb6-a304-497d-83b9-417d6d6307e0</t>
  </si>
  <si>
    <t>B09967PT26</t>
  </si>
  <si>
    <t>X002YDYUET</t>
  </si>
  <si>
    <t>CAD-MomsFavMnsBlk-L</t>
  </si>
  <si>
    <t>Decrum Black Mens Graphic T-Shirts - Im Moms Favorite Shirt Men | [40007014-AO] Mom Favrite Mens Black, L</t>
  </si>
  <si>
    <t>pkb0b95bd3-28bb-41d3-b8c4-ae36f2737609</t>
  </si>
  <si>
    <t>B09967XGW7</t>
  </si>
  <si>
    <t>X002YDUCKF</t>
  </si>
  <si>
    <t>CAD-MomsFavMnsBlk-M</t>
  </si>
  <si>
    <t>Decrum Man Black Funny T Shirts for Men - Graphic Tees for Men | [40007013-AO] Mom Favrite Mens Black, M</t>
  </si>
  <si>
    <t>pk35196c90-744d-4120-9019-4bf4eb6ac738</t>
  </si>
  <si>
    <t>B0996679CZ</t>
  </si>
  <si>
    <t>X002YDZ2PZ</t>
  </si>
  <si>
    <t>CAD-MomsFavMnsRedNw-XL</t>
  </si>
  <si>
    <t>Decrum Red Slom Fit Mens Sibling T Shirts - Im Moms Favorite Shirt | [40007025-AO] Mom Favrite Mens Red, XL</t>
  </si>
  <si>
    <t>pk2b444c3d-aa6a-4544-89f4-df147f67bdf1</t>
  </si>
  <si>
    <t>B0C4PJ29SS</t>
  </si>
  <si>
    <t>X003TEKEU1</t>
  </si>
  <si>
    <t>CAD-MomsFavRed-M</t>
  </si>
  <si>
    <t>Decrum Red Funny Graphic Tees for Women - Graphic Tops Women | [40021023-AO] Mom Favrite Red, M</t>
  </si>
  <si>
    <t>pk1d42d587-cc7f-4baf-8e82-2fff2c7c3eb8</t>
  </si>
  <si>
    <t>B098J7B8YD</t>
  </si>
  <si>
    <t>X002Y1A9IH</t>
  </si>
  <si>
    <t>CAD-PlnVNckLgsBlk-3XL</t>
  </si>
  <si>
    <t>Decrum Black Mens Long Sleeve V-Neck T-Shirt Adult | [40001017] Black LGS Vneck Plain, 3XL</t>
  </si>
  <si>
    <t>pk8f4c278f-e91b-4a6c-93a9-9b59a18fc45f</t>
  </si>
  <si>
    <t>B0C16YPZZP</t>
  </si>
  <si>
    <t>X003RVX629</t>
  </si>
  <si>
    <t>CAD-PlnVNckLgsBrwn-3XL</t>
  </si>
  <si>
    <t>Decrum Men Brown Full Sleeve Mens V Neck T Shirts - Long Sleeve Tee Shirts for Men | [40001197] Brown LGS Vneck Plain, 3XL</t>
  </si>
  <si>
    <t>pk37c91e75-270b-43ef-a4d2-25f2901975a8</t>
  </si>
  <si>
    <t>B0C5HT8P8F</t>
  </si>
  <si>
    <t>X003TQ7RP9</t>
  </si>
  <si>
    <t>CAD-PlnVNckLgsMltGren-XL</t>
  </si>
  <si>
    <t>Decrum Green Long Sleeve V Neck T Shirt Men - Long Sleeve Tee Shirts for Men | [40001165] Military Green LGS Vneck Plain, XL</t>
  </si>
  <si>
    <t>pk3d27601a-6c0f-407e-92b2-fd976a156cfb</t>
  </si>
  <si>
    <t>B0C5HXDGFR</t>
  </si>
  <si>
    <t>X003TQ7RKJ</t>
  </si>
  <si>
    <t>CAD-RaglnLGSGren&amp;Blk-S</t>
  </si>
  <si>
    <t>Decrum Green and Black Soft Cotton Sports Baseball Shirts Long Sleeve for Men - Mens Raglan Tee Camisa Manga Larga Hombre | [40012032] Green &amp; Black Rgln Men, S</t>
  </si>
  <si>
    <t>pk9e7607bd-039e-43f0-8637-a111d6842bb7</t>
  </si>
  <si>
    <t>B0BSFMGSXN</t>
  </si>
  <si>
    <t>X003MJDKQD</t>
  </si>
  <si>
    <t>CAD-RaglnLGSMiltGren&amp;Blk-2XL</t>
  </si>
  <si>
    <t>Decrum Soft Cotton Baseball Jersey Long Sleeve Green Raglan Shirt Men | [40012166] Milt Green &amp; Black Rgln Men, 2XL</t>
  </si>
  <si>
    <t>pk552dcb99-b80e-486e-9ff3-9802d7414b78</t>
  </si>
  <si>
    <t>B0BSFMDWXN</t>
  </si>
  <si>
    <t>X003MJHNMF</t>
  </si>
  <si>
    <t>CAD-RaglnLGSMiltGren&amp;Blk-L</t>
  </si>
  <si>
    <t>Decrum Military Green and Black Soft Cotton Baseball Jersey Full Sleeve Mens Raglan Shirt | [40012164] Milt Green &amp; Black Rgln Men, L</t>
  </si>
  <si>
    <t>pk7e70f5b9-e4dd-4ffa-865b-bf0d5f210318</t>
  </si>
  <si>
    <t>B0BSFLP3LS</t>
  </si>
  <si>
    <t>X003MJQT25</t>
  </si>
  <si>
    <t>CAD-WBabyMadeMeEatBlkNw-L</t>
  </si>
  <si>
    <t>Decrum Black Maternity Tshirt - Pregnant Shirt for Women | [40022014-AE] Baby Made Me Eat Black MTS, L</t>
  </si>
  <si>
    <t>pke4ab5c0e-6302-42de-9795-ab113f54fd35</t>
  </si>
  <si>
    <t>B0CVDN1VK5</t>
  </si>
  <si>
    <t>X0044P8TOH</t>
  </si>
  <si>
    <t>CAD-WBsblRglnGrenQtr-StrpNw-L</t>
  </si>
  <si>
    <t>Decrum Green Shirt Women Soft Cotton Jersey 3/4 Length Sleeve Tops for Women | [40041034] Green Striped Rgln, L</t>
  </si>
  <si>
    <t>pk251dc483-c29f-4ab8-8322-4c5a49ad7034</t>
  </si>
  <si>
    <t>B0DFMH5DKS</t>
  </si>
  <si>
    <t>X004DMCWHB</t>
  </si>
  <si>
    <t>CAD-WBseblRglnChrclQtr-Strp-M</t>
  </si>
  <si>
    <t>Decrum Grey and Black Soft Cotton Baseball Shirt Women 3/4 Sleeve Raglan Striped Shirts for Women | [40041053] Charcoal Grey &amp; Black Striped Rgln, M</t>
  </si>
  <si>
    <t>pk799bbfda-dfc6-467b-b276-7a0b1939107d</t>
  </si>
  <si>
    <t>B0C5DFPL6P</t>
  </si>
  <si>
    <t>X003TOR7Y7</t>
  </si>
  <si>
    <t>CAD-WBseblRglnMaronQtr-Strp-L</t>
  </si>
  <si>
    <t>Decrum Maroon and Black Soft Cotton Baseball Striped Jersey 3/4 Sleeve Raglan Shirt Women | [40041064] Maroon &amp; Black Striped Rgln, L</t>
  </si>
  <si>
    <t>pkb1560029-b106-4e72-a10d-d5e0732be3bc</t>
  </si>
  <si>
    <t>B0C5DHGHVK</t>
  </si>
  <si>
    <t>X003TOZ5DR</t>
  </si>
  <si>
    <t>CAD-WBseblRglnWhteQtr-Strp-2XL</t>
  </si>
  <si>
    <t>Decrum White and Black Soft Cotton Striped Jersey - 3/4 Sleeve Raglan Casual Top | [40130016] White and Black Striped Rgln, 2XL</t>
  </si>
  <si>
    <t>pk1857ff57-a0ef-4981-b645-9a589c72460b</t>
  </si>
  <si>
    <t>B0CV9Q4JMX</t>
  </si>
  <si>
    <t>X0044OHZBV</t>
  </si>
  <si>
    <t>CAD-WComingSoonBlkNw-S</t>
  </si>
  <si>
    <t>Decrum Womens Black Funny Pregnant T-Shirts -Maternity Shirts for Womens | [40022012-AK] Coming Soon Black, S</t>
  </si>
  <si>
    <t>pkf922e7b4-7426-4956-bc16-19874e0446c0</t>
  </si>
  <si>
    <t>B0CVDN31DN</t>
  </si>
  <si>
    <t>X0044PCRSB</t>
  </si>
  <si>
    <t>CAD-WMatrntySet2-M</t>
  </si>
  <si>
    <t>Decrum Pack of 3 Womens Pregnancy Shirt - Maternity Tee Shirts | [4BUN00053] Set2 MTS, M</t>
  </si>
  <si>
    <t>pkcd88af9a-9798-4bd1-b7e2-d91a12bf1abe</t>
  </si>
  <si>
    <t>B098K8NBQ7</t>
  </si>
  <si>
    <t>X002Y1QBMF</t>
  </si>
  <si>
    <t>CAD-WPlnVrstyBlck&amp;Red-M</t>
  </si>
  <si>
    <t>Black And Red Varsity Jacket Women - Plain Letterman Jacket | [40054023] Plain Red Sleeve, M</t>
  </si>
  <si>
    <t>pkd80a7a55-ba99-4674-9020-95132d85a223</t>
  </si>
  <si>
    <t>B0B5GRM7RV</t>
  </si>
  <si>
    <t>X003Q8YAIR</t>
  </si>
  <si>
    <t>CAD-WPlnVrstyBlue&amp;Yelow-L</t>
  </si>
  <si>
    <t>Yellow And Royal Blue Letterman - Womens Letterman Style Jacket | [40056084] Plain Yellow Sleeve, L</t>
  </si>
  <si>
    <t>pk5c789a8d-f33d-4d26-91ca-60d50859e6ca</t>
  </si>
  <si>
    <t>B0B5GYWMS9</t>
  </si>
  <si>
    <t>X003Q954HH</t>
  </si>
  <si>
    <t>CAD-WPlnVrstyGreen&amp;Whte-S</t>
  </si>
  <si>
    <t>Green And White Varsity Jacket Women Plain Letterman Jacket | [40139172] Plain White Sleeve, S</t>
  </si>
  <si>
    <t>pk5f99afd1-5498-4a4f-a131-a03c0afff43c</t>
  </si>
  <si>
    <t>B0CVH4GJ44</t>
  </si>
  <si>
    <t>X0049JHK2P</t>
  </si>
  <si>
    <t>CAD-WRglnRdQtrSlveHthrBse-S</t>
  </si>
  <si>
    <t>Decrum Heather Grey and Red Soft Cotton Jersey 3/4 Sleeve Raglan Shirt Women Basebal Tee | [40062022] Heather Gray &amp; Red Raglan, S</t>
  </si>
  <si>
    <t>pk8e53380f-d962-4abb-8b43-e83ba10b3c8a</t>
  </si>
  <si>
    <t>B0C5DHN4P1</t>
  </si>
  <si>
    <t>X003TOWD4L</t>
  </si>
  <si>
    <t>CAD-WRglnVNckQtrSlvChr-XXL</t>
  </si>
  <si>
    <t>Decrum Charcoal and Black Soft Cotton Baseball Shirts Jersey Womens Raglan - 3/4 Sleeve Shirts for Women | [40120016] Charcoal &amp; Black V Neck Rgln, 2XL</t>
  </si>
  <si>
    <t>pk6ded46a6-6969-47e4-97c0-dc090c328884</t>
  </si>
  <si>
    <t>B0CVBBRP1M</t>
  </si>
  <si>
    <t>X0044OPITR</t>
  </si>
  <si>
    <t>CAD-WRglnVNckQtrSlvHGry-S</t>
  </si>
  <si>
    <t>Decrum Gray and Black Quarter Sleeve Raglan Shirt Women Baseball Tee - Womens Casual Soft Shirt Comfortable | [40121012] Heather Grey &amp; Black V Neck Rgln, S</t>
  </si>
  <si>
    <t>pk1ec3127c-f403-44d7-a0ca-555e342642a7</t>
  </si>
  <si>
    <t>B0CVBC26LW</t>
  </si>
  <si>
    <t>X0044OPJQ9</t>
  </si>
  <si>
    <t>CAD-WRglnVNckQtrSlvHPnk-L</t>
  </si>
  <si>
    <t>Decrum Pink and Black Soft Cotton Baseball Jersey - 3/4 Sleeve Raglan Shirt Women | [40174014] Pink &amp; Black V Neck Rgln, L</t>
  </si>
  <si>
    <t>pkbdd4209d-efe2-497c-abba-cb6288ee0a19</t>
  </si>
  <si>
    <t>B0CVBBS6L4</t>
  </si>
  <si>
    <t>X0044OP76B</t>
  </si>
  <si>
    <t>CAD-WRglnVNckQtrSlvHPnk-XL</t>
  </si>
  <si>
    <t>Decrum Pink and Black Soft Cotton Baseball Jersey - 3/4 Sleeve Womens Raglan Shirt | [40174015] Pink &amp; Black V Neck Rgln, XL</t>
  </si>
  <si>
    <t>pk3c845f51-99a4-4937-b4d5-f838f735538e</t>
  </si>
  <si>
    <t>B0CVB9PHMG</t>
  </si>
  <si>
    <t>X0044OPE9L</t>
  </si>
  <si>
    <t>CAD-WRglnVNckQtrSlvRed-M</t>
  </si>
  <si>
    <t>Decrum Red and Black Soft Cotton Jersey - 3/4 Sleeve Raglan Shirts for Women | [40123013] Red &amp; Black V Neck Rgln, M</t>
  </si>
  <si>
    <t>pk7633d1d6-d57b-4ef5-b678-8a9fbc6262c0</t>
  </si>
  <si>
    <t>B0CVB97MQX</t>
  </si>
  <si>
    <t>X0044OP7SJ</t>
  </si>
  <si>
    <t>CAD-WRglnVNckQtrSlvRedNw-XXL</t>
  </si>
  <si>
    <t>Decrum Red and Black Soft Cotton Baseball Jersey Womens Raglan - 3/4 Sleeve Shirts for Women | [40123016] Red &amp; Black V Neck Rgln, 2XL</t>
  </si>
  <si>
    <t>pk5e2b473e-e7d8-4104-8b32-ea06ce455c21</t>
  </si>
  <si>
    <t>B0DM97VXFS</t>
  </si>
  <si>
    <t>X004GINREJ</t>
  </si>
  <si>
    <t>CAD-WWhteRglnQtrSlv-2XL</t>
  </si>
  <si>
    <t>Decrum White and Black Womens Baseball Tee - Jersey 3/4 Sleeve Raglan Color Block Shirt | [40131016] White and Black Raglan, 2XL</t>
  </si>
  <si>
    <t>pk9e7cab86-412a-4726-8492-4e8c2180e6a9</t>
  </si>
  <si>
    <t>B0CVN5QJZP</t>
  </si>
  <si>
    <t>X0047OL2NF</t>
  </si>
  <si>
    <t>CAD-WWhteRglnQtrSlv-M</t>
  </si>
  <si>
    <t>Decrum White and Black Baseball Tee Shirts - Jersey 3/4 Sleeve Raglan Shirt Women | [40131013] White and Black Raglan, M</t>
  </si>
  <si>
    <t>pk0cc29d22-b448-4a48-8f1f-54f33f2c917b</t>
  </si>
  <si>
    <t>B0CVMZS8BX</t>
  </si>
  <si>
    <t>X0047OPQKP</t>
  </si>
  <si>
    <t>CAD-Wmn5BtnHnlyBlk-L</t>
  </si>
  <si>
    <t>Decrum Womens Henley Tops Long Sleeve - Black Henley T Shirt | [40049014] 5 Button Henley, L</t>
  </si>
  <si>
    <t>pk5c2023f3-35ca-4826-8106-0abdbff03ee1</t>
  </si>
  <si>
    <t>B09VTCLMRT</t>
  </si>
  <si>
    <t>X003TSHJ2D</t>
  </si>
  <si>
    <t>CAD-Wmn5BtnHnlyChrcl-L</t>
  </si>
  <si>
    <t>Decrum Womens Henley Tops Long Sleeve - Charcoal Henley T Shirt (N) | [40049054] 5 Button Henley, L</t>
  </si>
  <si>
    <t>pka8e17820-a3ce-4714-913c-98e8e138d088</t>
  </si>
  <si>
    <t>B0BV6J95Z1</t>
  </si>
  <si>
    <t>X003TS79TV</t>
  </si>
  <si>
    <t>CAD-WmnBabyFaceBlk-S</t>
  </si>
  <si>
    <t>Decrum Black Womens Maternity T Shirt - Maternity Graphic Tees | [40022012-AF] Baby Face Black MTS, S</t>
  </si>
  <si>
    <t>pk34e6145d-f101-4d4d-99a9-619e908b1835</t>
  </si>
  <si>
    <t>B0D5HYPKJC</t>
  </si>
  <si>
    <t>X0049CBFR3</t>
  </si>
  <si>
    <t>CAD-WmnRedRglnQtrSlvNw-XL</t>
  </si>
  <si>
    <t>Decrum Red and Black Soft Cotton Baseball Jersey 3/4 Sleeve Raglan Tshirt for Women | [40003025] Red &amp; Black Raglan, XL</t>
  </si>
  <si>
    <t>pk0cd09c31-6374-4dd8-87ea-f2ecb066962e</t>
  </si>
  <si>
    <t>B0CSWJFMTC</t>
  </si>
  <si>
    <t>X0043XB1XB</t>
  </si>
  <si>
    <t>CAD-WmnsChGyRglnQtrSlvNw-M</t>
  </si>
  <si>
    <t>Decrum Grey and Black Soft Cotton Jersey 3/4 Sleeve Raglan Tshirts for Womens | [40003053] Charcoal &amp; Black Raglan, M</t>
  </si>
  <si>
    <t>pkfd7e696e-a1a7-4d84-9550-ddc35d801a14</t>
  </si>
  <si>
    <t>B0C4NVDZF6</t>
  </si>
  <si>
    <t>X003TDUDNP</t>
  </si>
  <si>
    <t>CAD-WmnsGrenRglnQtrSlv-XL</t>
  </si>
  <si>
    <t>Decrum Green and Black Soft Cotton Jersey 3/4 Sleeve Raglan Shirts for Women | [40003035] Green &amp; Black Raglan, XL</t>
  </si>
  <si>
    <t>pkf00fa553-f289-462f-9fcf-f179e6ec1439</t>
  </si>
  <si>
    <t>B098JZQSLN</t>
  </si>
  <si>
    <t>X002Y1SR8L</t>
  </si>
  <si>
    <t>CAD-WmnsGrenRglnQtrSlvNw-2XL</t>
  </si>
  <si>
    <t>Decrum Green and Black Soft Cotton Baseball tee 3/4 Sleeve Womens Raglan Shirts | [40003036] Green &amp; Black Raglan, 2XL</t>
  </si>
  <si>
    <t>pkd2e2ec63-8355-4d2f-902d-d8e80f191d0d</t>
  </si>
  <si>
    <t>B0C4NTPM6M</t>
  </si>
  <si>
    <t>X003TDYRY1</t>
  </si>
  <si>
    <t>CAD-WmnsHthrGyRglnBrbPnkQtrSlv-XL</t>
  </si>
  <si>
    <t>Decrum Grey Pink Soft Cotton Baseball Jersey 3/4 Sleeve Womens Raglan Shirt | [40062285] Heather Grey &amp; Pink Raglan, XL</t>
  </si>
  <si>
    <t>pka11862fb-abd3-4fdf-822a-24c47d088843</t>
  </si>
  <si>
    <t>B0DVLLLVTG</t>
  </si>
  <si>
    <t>X004K1AYLV</t>
  </si>
  <si>
    <t>CAD-WmnsHthrGyRglnPrplQtrSlv-L</t>
  </si>
  <si>
    <t>Decrum Grey and Purple Soft Cotton Baseball Jersey 3/4 Sleeve Raglan Womens Tshirts | [40062274] Heather Grey &amp; Purple Raglan, L</t>
  </si>
  <si>
    <t>pkcc9c60ad-8f3a-4309-bf14-011804f42e66</t>
  </si>
  <si>
    <t>B0DVLKD3QP</t>
  </si>
  <si>
    <t>X004K10BJB</t>
  </si>
  <si>
    <t>CAD-WmnsRedRglnQtrSlvNw-S</t>
  </si>
  <si>
    <t>Decrum Red and Black Soft Cotton Baseball Jersey 3/4 Sleeve Raglan Womens Tshirts | [40003022] Red &amp; Black Raglan, S</t>
  </si>
  <si>
    <t>pk15d42ceb-4a20-4865-bdae-4bf555749765</t>
  </si>
  <si>
    <t>B0CY5DD1P8</t>
  </si>
  <si>
    <t>X004627RRX</t>
  </si>
  <si>
    <t>CAD-YlwPlainVarsity-S</t>
  </si>
  <si>
    <t>Decrum Men's Varsity Jackets - Sports Letterman Jacket Men | [40020082] Plain Yellow Sleeves, S</t>
  </si>
  <si>
    <t>pk5ab619f9-bc97-4d1b-a3c6-b1b861257c57</t>
  </si>
  <si>
    <t>B098JH72SL</t>
  </si>
  <si>
    <t>X002Y1J9H9</t>
  </si>
  <si>
    <t>Name of box</t>
  </si>
  <si>
    <t>Box weight (kg):</t>
  </si>
  <si>
    <t>Box width (cm):</t>
  </si>
  <si>
    <t>Box length (cm):</t>
  </si>
  <si>
    <t>Box height (cm):</t>
  </si>
  <si>
    <t>Locale</t>
  </si>
  <si>
    <t>en_CA</t>
  </si>
  <si>
    <t>Weight unit</t>
  </si>
  <si>
    <t>kg</t>
  </si>
  <si>
    <t>Length unit</t>
  </si>
  <si>
    <t>cm</t>
  </si>
  <si>
    <t>Version</t>
  </si>
  <si>
    <t>1.1</t>
  </si>
  <si>
    <t>Number of packing sheets</t>
  </si>
</sst>
</file>

<file path=xl/styles.xml><?xml version="1.0" encoding="utf-8"?>
<styleSheet xmlns="http://schemas.openxmlformats.org/spreadsheetml/2006/main">
  <numFmts count="0"/>
  <fonts count="13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5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xf numFmtId="0" fontId="76" fillId="0" borderId="0" xfId="0" applyFont="true"/>
    <xf numFmtId="0" fontId="77" fillId="0" borderId="0" xfId="0" applyFont="true"/>
    <xf numFmtId="0" fontId="78" fillId="0" borderId="0" xfId="0" applyFont="true"/>
    <xf numFmtId="0" fontId="79" fillId="0" borderId="0" xfId="0" applyFont="true"/>
    <xf numFmtId="0" fontId="80" fillId="0" borderId="0" xfId="0" applyFont="true"/>
    <xf numFmtId="0" fontId="81" fillId="0" borderId="0" xfId="0" applyFont="true"/>
    <xf numFmtId="0" fontId="82" fillId="0" borderId="0" xfId="0" applyFont="true"/>
    <xf numFmtId="0" fontId="83" fillId="0" borderId="0" xfId="0" applyFont="true"/>
    <xf numFmtId="0" fontId="84" fillId="0" borderId="0" xfId="0" applyFont="true"/>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127" fillId="0" borderId="0" xfId="0" applyFont="true">
      <alignment horizontal="right"/>
    </xf>
    <xf numFmtId="0" fontId="128" fillId="0" borderId="0" xfId="0" applyFont="true">
      <alignment horizontal="right"/>
    </xf>
    <xf numFmtId="0" fontId="129" fillId="0" borderId="0" xfId="0" applyFont="true">
      <alignment horizontal="right"/>
    </xf>
    <xf numFmtId="0" fontId="130" fillId="0" borderId="0" xfId="0" applyFont="true">
      <alignment horizontal="right"/>
    </xf>
    <xf numFmtId="0" fontId="131" fillId="0" borderId="0" xfId="0" applyFont="true">
      <alignment horizontal="right"/>
    </xf>
    <xf numFmtId="0" fontId="132" fillId="0" borderId="0" xfId="0" applyFont="true">
      <alignment horizontal="right"/>
    </xf>
    <xf numFmtId="0" fontId="133" fillId="0" borderId="0" xfId="0" applyFont="true">
      <alignment horizontal="right"/>
    </xf>
    <xf numFmtId="0" fontId="134" fillId="0" borderId="0" xfId="0" applyFont="true">
      <alignment horizontal="right"/>
    </xf>
    <xf numFmtId="0" fontId="135" fillId="0" borderId="0" xfId="0" applyFont="true">
      <alignment horizontal="right"/>
    </xf>
    <xf numFmtId="0" fontId="13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83">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U96"/>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 min="38" max="38" width="13.0" customWidth="true" style="39"/>
    <col min="39" max="39" width="13.0" customWidth="true" style="39"/>
    <col min="40" max="40" width="13.0" customWidth="true" style="39"/>
    <col min="41" max="41" width="13.0" customWidth="true" style="39"/>
    <col min="42" max="42" width="13.0" customWidth="true" style="39"/>
    <col min="43" max="43" width="13.0" customWidth="true" style="39"/>
    <col min="44" max="44" width="13.0" customWidth="true" style="39"/>
    <col min="45" max="45" width="13.0" customWidth="true" style="39"/>
    <col min="46" max="46" width="13.0" customWidth="true" style="39"/>
    <col min="47" max="4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25.0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c r="AL5" t="n" s="38">
        <f>IF(M3&gt;=26,"Box 26 quantity","")</f>
        <v>0.0</v>
      </c>
      <c r="AM5" t="n" s="38">
        <f>IF(M3&gt;=27,"Box 27 quantity","")</f>
        <v>0.0</v>
      </c>
      <c r="AN5" t="n" s="38">
        <f>IF(M3&gt;=28,"Box 28 quantity","")</f>
        <v>0.0</v>
      </c>
      <c r="AO5" t="n" s="38">
        <f>IF(M3&gt;=29,"Box 29 quantity","")</f>
        <v>0.0</v>
      </c>
      <c r="AP5" t="n" s="38">
        <f>IF(M3&gt;=30,"Box 30 quantity","")</f>
        <v>0.0</v>
      </c>
      <c r="AQ5" t="n" s="38">
        <f>IF(M3&gt;=31,"Box 31 quantity","")</f>
        <v>0.0</v>
      </c>
      <c r="AR5" t="n" s="38">
        <f>IF(M3&gt;=32,"Box 32 quantity","")</f>
        <v>0.0</v>
      </c>
      <c r="AS5" t="n" s="38">
        <f>IF(M3&gt;=33,"Box 33 quantity","")</f>
        <v>0.0</v>
      </c>
      <c r="AT5" t="n" s="38">
        <f>IF(M3&gt;=34,"Box 34 quantity","")</f>
        <v>0.0</v>
      </c>
      <c r="AU5" t="n" s="38">
        <f>IF(M3&gt;=35,"Box 35 quantity","")</f>
        <v>0.0</v>
      </c>
    </row>
    <row r="6">
      <c r="A6" t="s">
        <v>25</v>
      </c>
      <c r="B6" t="s">
        <v>26</v>
      </c>
      <c r="C6" t="s">
        <v>27</v>
      </c>
      <c r="D6" t="s">
        <v>28</v>
      </c>
      <c r="E6" t="s">
        <v>29</v>
      </c>
      <c r="F6" t="s">
        <v>30</v>
      </c>
      <c r="G6" t="s">
        <v>31</v>
      </c>
      <c r="H6" t="s">
        <v>32</v>
      </c>
      <c r="I6" t="s">
        <v>32</v>
      </c>
      <c r="J6" t="n">
        <v>8.0</v>
      </c>
      <c r="K6" t="n">
        <f>SUM(M6:INDEX(M6:XFD6,1,M3))</f>
        <v>0.0</v>
      </c>
      <c r="L6" s="37"/>
    </row>
    <row r="7">
      <c r="A7" t="s">
        <v>33</v>
      </c>
      <c r="B7" t="s">
        <v>34</v>
      </c>
      <c r="C7" t="s">
        <v>35</v>
      </c>
      <c r="D7" t="s">
        <v>36</v>
      </c>
      <c r="E7" t="s">
        <v>37</v>
      </c>
      <c r="F7" t="s">
        <v>30</v>
      </c>
      <c r="G7" t="s">
        <v>31</v>
      </c>
      <c r="H7" t="s">
        <v>32</v>
      </c>
      <c r="I7" t="s">
        <v>32</v>
      </c>
      <c r="J7" t="n">
        <v>8.0</v>
      </c>
      <c r="K7" t="n">
        <f>SUM(M7:INDEX(M7:XFD7,1,M3))</f>
        <v>0.0</v>
      </c>
      <c r="L7" s="37"/>
    </row>
    <row r="8">
      <c r="A8" t="s">
        <v>38</v>
      </c>
      <c r="B8" t="s">
        <v>39</v>
      </c>
      <c r="C8" t="s">
        <v>40</v>
      </c>
      <c r="D8" t="s">
        <v>41</v>
      </c>
      <c r="E8" t="s">
        <v>42</v>
      </c>
      <c r="F8" t="s">
        <v>30</v>
      </c>
      <c r="G8" t="s">
        <v>31</v>
      </c>
      <c r="H8" t="s">
        <v>32</v>
      </c>
      <c r="I8" t="s">
        <v>32</v>
      </c>
      <c r="J8" t="n">
        <v>2.0</v>
      </c>
      <c r="K8" t="n">
        <f>SUM(M8:INDEX(M8:XFD8,1,M3))</f>
        <v>0.0</v>
      </c>
      <c r="L8" s="37"/>
    </row>
    <row r="9">
      <c r="A9" t="s">
        <v>43</v>
      </c>
      <c r="B9" t="s">
        <v>44</v>
      </c>
      <c r="C9" t="s">
        <v>45</v>
      </c>
      <c r="D9" t="s">
        <v>46</v>
      </c>
      <c r="E9" t="s">
        <v>47</v>
      </c>
      <c r="F9" t="s">
        <v>30</v>
      </c>
      <c r="G9" t="s">
        <v>31</v>
      </c>
      <c r="H9" t="s">
        <v>32</v>
      </c>
      <c r="I9" t="s">
        <v>32</v>
      </c>
      <c r="J9" t="n">
        <v>8.0</v>
      </c>
      <c r="K9" t="n">
        <f>SUM(M9:INDEX(M9:XFD9,1,M3))</f>
        <v>0.0</v>
      </c>
      <c r="L9" s="37"/>
    </row>
    <row r="10">
      <c r="A10" t="s">
        <v>48</v>
      </c>
      <c r="B10" t="s">
        <v>49</v>
      </c>
      <c r="C10" t="s">
        <v>50</v>
      </c>
      <c r="D10" t="s">
        <v>51</v>
      </c>
      <c r="E10" t="s">
        <v>52</v>
      </c>
      <c r="F10" t="s">
        <v>30</v>
      </c>
      <c r="G10" t="s">
        <v>31</v>
      </c>
      <c r="H10" t="s">
        <v>32</v>
      </c>
      <c r="I10" t="s">
        <v>32</v>
      </c>
      <c r="J10" t="n">
        <v>1.0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15.0</v>
      </c>
      <c r="K13" t="n">
        <f>SUM(M13:INDEX(M13:XFD13,1,M3))</f>
        <v>0.0</v>
      </c>
      <c r="L13" s="37"/>
    </row>
    <row r="14">
      <c r="A14" t="s">
        <v>68</v>
      </c>
      <c r="B14" t="s">
        <v>69</v>
      </c>
      <c r="C14" t="s">
        <v>70</v>
      </c>
      <c r="D14" t="s">
        <v>71</v>
      </c>
      <c r="E14" t="s">
        <v>72</v>
      </c>
      <c r="F14" t="s">
        <v>30</v>
      </c>
      <c r="G14" t="s">
        <v>31</v>
      </c>
      <c r="H14" t="s">
        <v>32</v>
      </c>
      <c r="I14" t="s">
        <v>32</v>
      </c>
      <c r="J14" t="n">
        <v>2.0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3.0</v>
      </c>
      <c r="K16" t="n">
        <f>SUM(M16:INDEX(M16:XFD16,1,M3))</f>
        <v>0.0</v>
      </c>
      <c r="L16" s="37"/>
    </row>
    <row r="17">
      <c r="A17" t="s">
        <v>83</v>
      </c>
      <c r="B17" t="s">
        <v>84</v>
      </c>
      <c r="C17" t="s">
        <v>85</v>
      </c>
      <c r="D17" t="s">
        <v>86</v>
      </c>
      <c r="E17" t="s">
        <v>87</v>
      </c>
      <c r="F17" t="s">
        <v>30</v>
      </c>
      <c r="G17" t="s">
        <v>31</v>
      </c>
      <c r="H17" t="s">
        <v>32</v>
      </c>
      <c r="I17" t="s">
        <v>32</v>
      </c>
      <c r="J17" t="n">
        <v>8.0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1.0</v>
      </c>
      <c r="K19" t="n">
        <f>SUM(M19:INDEX(M19:XFD19,1,M3))</f>
        <v>0.0</v>
      </c>
      <c r="L19" s="37"/>
    </row>
    <row r="20">
      <c r="A20" t="s">
        <v>98</v>
      </c>
      <c r="B20" t="s">
        <v>99</v>
      </c>
      <c r="C20" t="s">
        <v>100</v>
      </c>
      <c r="D20" t="s">
        <v>101</v>
      </c>
      <c r="E20" t="s">
        <v>102</v>
      </c>
      <c r="F20" t="s">
        <v>30</v>
      </c>
      <c r="G20" t="s">
        <v>31</v>
      </c>
      <c r="H20" t="s">
        <v>32</v>
      </c>
      <c r="I20" t="s">
        <v>32</v>
      </c>
      <c r="J20" t="n">
        <v>2.0</v>
      </c>
      <c r="K20" t="n">
        <f>SUM(M20:INDEX(M20:XFD20,1,M3))</f>
        <v>0.0</v>
      </c>
      <c r="L20" s="37"/>
    </row>
    <row r="21">
      <c r="A21" t="s">
        <v>103</v>
      </c>
      <c r="B21" t="s">
        <v>104</v>
      </c>
      <c r="C21" t="s">
        <v>105</v>
      </c>
      <c r="D21" t="s">
        <v>106</v>
      </c>
      <c r="E21" t="s">
        <v>107</v>
      </c>
      <c r="F21" t="s">
        <v>30</v>
      </c>
      <c r="G21" t="s">
        <v>31</v>
      </c>
      <c r="H21" t="s">
        <v>32</v>
      </c>
      <c r="I21" t="s">
        <v>32</v>
      </c>
      <c r="J21" t="n">
        <v>5.0</v>
      </c>
      <c r="K21" t="n">
        <f>SUM(M21:INDEX(M21:XFD21,1,M3))</f>
        <v>0.0</v>
      </c>
      <c r="L21" s="37"/>
    </row>
    <row r="22">
      <c r="A22" t="s">
        <v>108</v>
      </c>
      <c r="B22" t="s">
        <v>109</v>
      </c>
      <c r="C22" t="s">
        <v>110</v>
      </c>
      <c r="D22" t="s">
        <v>111</v>
      </c>
      <c r="E22" t="s">
        <v>112</v>
      </c>
      <c r="F22" t="s">
        <v>30</v>
      </c>
      <c r="G22" t="s">
        <v>31</v>
      </c>
      <c r="H22" t="s">
        <v>32</v>
      </c>
      <c r="I22" t="s">
        <v>32</v>
      </c>
      <c r="J22" t="n">
        <v>5.0</v>
      </c>
      <c r="K22" t="n">
        <f>SUM(M22:INDEX(M22:XFD22,1,M3))</f>
        <v>0.0</v>
      </c>
      <c r="L22" s="37"/>
    </row>
    <row r="23">
      <c r="A23" t="s">
        <v>113</v>
      </c>
      <c r="B23" t="s">
        <v>114</v>
      </c>
      <c r="C23" t="s">
        <v>115</v>
      </c>
      <c r="D23" t="s">
        <v>116</v>
      </c>
      <c r="E23" t="s">
        <v>117</v>
      </c>
      <c r="F23" t="s">
        <v>30</v>
      </c>
      <c r="G23" t="s">
        <v>31</v>
      </c>
      <c r="H23" t="s">
        <v>32</v>
      </c>
      <c r="I23" t="s">
        <v>32</v>
      </c>
      <c r="J23" t="n">
        <v>7.0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2.0</v>
      </c>
      <c r="K25" t="n">
        <f>SUM(M25:INDEX(M25:XFD25,1,M3))</f>
        <v>0.0</v>
      </c>
      <c r="L25" s="37"/>
    </row>
    <row r="26">
      <c r="A26" t="s">
        <v>128</v>
      </c>
      <c r="B26" t="s">
        <v>129</v>
      </c>
      <c r="C26" t="s">
        <v>130</v>
      </c>
      <c r="D26" t="s">
        <v>131</v>
      </c>
      <c r="E26" t="s">
        <v>132</v>
      </c>
      <c r="F26" t="s">
        <v>30</v>
      </c>
      <c r="G26" t="s">
        <v>31</v>
      </c>
      <c r="H26" t="s">
        <v>32</v>
      </c>
      <c r="I26" t="s">
        <v>32</v>
      </c>
      <c r="J26" t="n">
        <v>14.0</v>
      </c>
      <c r="K26" t="n">
        <f>SUM(M26:INDEX(M26:XFD26,1,M3))</f>
        <v>0.0</v>
      </c>
      <c r="L26" s="37"/>
    </row>
    <row r="27">
      <c r="A27" t="s">
        <v>133</v>
      </c>
      <c r="B27" t="s">
        <v>134</v>
      </c>
      <c r="C27" t="s">
        <v>135</v>
      </c>
      <c r="D27" t="s">
        <v>136</v>
      </c>
      <c r="E27" t="s">
        <v>137</v>
      </c>
      <c r="F27" t="s">
        <v>30</v>
      </c>
      <c r="G27" t="s">
        <v>31</v>
      </c>
      <c r="H27" t="s">
        <v>32</v>
      </c>
      <c r="I27" t="s">
        <v>32</v>
      </c>
      <c r="J27" t="n">
        <v>7.0</v>
      </c>
      <c r="K27" t="n">
        <f>SUM(M27:INDEX(M27:XFD27,1,M3))</f>
        <v>0.0</v>
      </c>
      <c r="L27" s="37"/>
    </row>
    <row r="28">
      <c r="A28" t="s">
        <v>138</v>
      </c>
      <c r="B28" t="s">
        <v>139</v>
      </c>
      <c r="C28" t="s">
        <v>140</v>
      </c>
      <c r="D28" t="s">
        <v>141</v>
      </c>
      <c r="E28" t="s">
        <v>142</v>
      </c>
      <c r="F28" t="s">
        <v>30</v>
      </c>
      <c r="G28" t="s">
        <v>31</v>
      </c>
      <c r="H28" t="s">
        <v>32</v>
      </c>
      <c r="I28" t="s">
        <v>32</v>
      </c>
      <c r="J28" t="n">
        <v>5.0</v>
      </c>
      <c r="K28" t="n">
        <f>SUM(M28:INDEX(M28:XFD28,1,M3))</f>
        <v>0.0</v>
      </c>
      <c r="L28" s="37"/>
    </row>
    <row r="29">
      <c r="A29" t="s">
        <v>143</v>
      </c>
      <c r="B29" t="s">
        <v>144</v>
      </c>
      <c r="C29" t="s">
        <v>145</v>
      </c>
      <c r="D29" t="s">
        <v>146</v>
      </c>
      <c r="E29" t="s">
        <v>147</v>
      </c>
      <c r="F29" t="s">
        <v>30</v>
      </c>
      <c r="G29" t="s">
        <v>31</v>
      </c>
      <c r="H29" t="s">
        <v>32</v>
      </c>
      <c r="I29" t="s">
        <v>32</v>
      </c>
      <c r="J29" t="n">
        <v>2.0</v>
      </c>
      <c r="K29" t="n">
        <f>SUM(M29:INDEX(M29:XFD29,1,M3))</f>
        <v>0.0</v>
      </c>
      <c r="L29" s="37"/>
    </row>
    <row r="30">
      <c r="A30" t="s">
        <v>148</v>
      </c>
      <c r="B30" t="s">
        <v>149</v>
      </c>
      <c r="C30" t="s">
        <v>150</v>
      </c>
      <c r="D30" t="s">
        <v>151</v>
      </c>
      <c r="E30" t="s">
        <v>152</v>
      </c>
      <c r="F30" t="s">
        <v>30</v>
      </c>
      <c r="G30" t="s">
        <v>31</v>
      </c>
      <c r="H30" t="s">
        <v>32</v>
      </c>
      <c r="I30" t="s">
        <v>32</v>
      </c>
      <c r="J30" t="n">
        <v>2.0</v>
      </c>
      <c r="K30" t="n">
        <f>SUM(M30:INDEX(M30:XFD30,1,M3))</f>
        <v>0.0</v>
      </c>
      <c r="L30" s="37"/>
    </row>
    <row r="31">
      <c r="A31" t="s">
        <v>153</v>
      </c>
      <c r="B31" t="s">
        <v>154</v>
      </c>
      <c r="C31" t="s">
        <v>155</v>
      </c>
      <c r="D31" t="s">
        <v>156</v>
      </c>
      <c r="E31" t="s">
        <v>157</v>
      </c>
      <c r="F31" t="s">
        <v>30</v>
      </c>
      <c r="G31" t="s">
        <v>31</v>
      </c>
      <c r="H31" t="s">
        <v>32</v>
      </c>
      <c r="I31" t="s">
        <v>32</v>
      </c>
      <c r="J31" t="n">
        <v>6.0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8.0</v>
      </c>
      <c r="K33" t="n">
        <f>SUM(M33:INDEX(M33:XFD33,1,M3))</f>
        <v>0.0</v>
      </c>
      <c r="L33" s="37"/>
    </row>
    <row r="34">
      <c r="A34" t="s">
        <v>168</v>
      </c>
      <c r="B34" t="s">
        <v>169</v>
      </c>
      <c r="C34" t="s">
        <v>170</v>
      </c>
      <c r="D34" t="s">
        <v>171</v>
      </c>
      <c r="E34" t="s">
        <v>172</v>
      </c>
      <c r="F34" t="s">
        <v>30</v>
      </c>
      <c r="G34" t="s">
        <v>31</v>
      </c>
      <c r="H34" t="s">
        <v>32</v>
      </c>
      <c r="I34" t="s">
        <v>32</v>
      </c>
      <c r="J34" t="n">
        <v>8.0</v>
      </c>
      <c r="K34" t="n">
        <f>SUM(M34:INDEX(M34:XFD34,1,M3))</f>
        <v>0.0</v>
      </c>
      <c r="L34" s="37"/>
    </row>
    <row r="35">
      <c r="A35" t="s">
        <v>173</v>
      </c>
      <c r="B35" t="s">
        <v>174</v>
      </c>
      <c r="C35" t="s">
        <v>175</v>
      </c>
      <c r="D35" t="s">
        <v>176</v>
      </c>
      <c r="E35" t="s">
        <v>177</v>
      </c>
      <c r="F35" t="s">
        <v>30</v>
      </c>
      <c r="G35" t="s">
        <v>31</v>
      </c>
      <c r="H35" t="s">
        <v>32</v>
      </c>
      <c r="I35" t="s">
        <v>32</v>
      </c>
      <c r="J35" t="n">
        <v>9.0</v>
      </c>
      <c r="K35" t="n">
        <f>SUM(M35:INDEX(M35:XFD35,1,M3))</f>
        <v>0.0</v>
      </c>
      <c r="L35" s="37"/>
    </row>
    <row r="36">
      <c r="A36" t="s">
        <v>178</v>
      </c>
      <c r="B36" t="s">
        <v>179</v>
      </c>
      <c r="C36" t="s">
        <v>180</v>
      </c>
      <c r="D36" t="s">
        <v>181</v>
      </c>
      <c r="E36" t="s">
        <v>182</v>
      </c>
      <c r="F36" t="s">
        <v>30</v>
      </c>
      <c r="G36" t="s">
        <v>31</v>
      </c>
      <c r="H36" t="s">
        <v>32</v>
      </c>
      <c r="I36" t="s">
        <v>32</v>
      </c>
      <c r="J36" t="n">
        <v>10.0</v>
      </c>
      <c r="K36" t="n">
        <f>SUM(M36:INDEX(M36:XFD36,1,M3))</f>
        <v>0.0</v>
      </c>
      <c r="L36" s="37"/>
    </row>
    <row r="37">
      <c r="A37" t="s">
        <v>183</v>
      </c>
      <c r="B37" t="s">
        <v>184</v>
      </c>
      <c r="C37" t="s">
        <v>185</v>
      </c>
      <c r="D37" t="s">
        <v>186</v>
      </c>
      <c r="E37" t="s">
        <v>187</v>
      </c>
      <c r="F37" t="s">
        <v>30</v>
      </c>
      <c r="G37" t="s">
        <v>31</v>
      </c>
      <c r="H37" t="s">
        <v>32</v>
      </c>
      <c r="I37" t="s">
        <v>32</v>
      </c>
      <c r="J37" t="n">
        <v>3.0</v>
      </c>
      <c r="K37" t="n">
        <f>SUM(M37:INDEX(M37:XFD37,1,M3))</f>
        <v>0.0</v>
      </c>
      <c r="L37" s="37"/>
    </row>
    <row r="38">
      <c r="A38" t="s">
        <v>188</v>
      </c>
      <c r="B38" t="s">
        <v>189</v>
      </c>
      <c r="C38" t="s">
        <v>190</v>
      </c>
      <c r="D38" t="s">
        <v>191</v>
      </c>
      <c r="E38" t="s">
        <v>192</v>
      </c>
      <c r="F38" t="s">
        <v>30</v>
      </c>
      <c r="G38" t="s">
        <v>31</v>
      </c>
      <c r="H38" t="s">
        <v>32</v>
      </c>
      <c r="I38" t="s">
        <v>32</v>
      </c>
      <c r="J38" t="n">
        <v>7.0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8.0</v>
      </c>
      <c r="K40" t="n">
        <f>SUM(M40:INDEX(M40:XFD40,1,M3))</f>
        <v>0.0</v>
      </c>
      <c r="L40" s="37"/>
    </row>
    <row r="41">
      <c r="A41" t="s">
        <v>203</v>
      </c>
      <c r="B41" t="s">
        <v>204</v>
      </c>
      <c r="C41" t="s">
        <v>205</v>
      </c>
      <c r="D41" t="s">
        <v>206</v>
      </c>
      <c r="E41" t="s">
        <v>207</v>
      </c>
      <c r="F41" t="s">
        <v>30</v>
      </c>
      <c r="G41" t="s">
        <v>31</v>
      </c>
      <c r="H41" t="s">
        <v>32</v>
      </c>
      <c r="I41" t="s">
        <v>32</v>
      </c>
      <c r="J41" t="n">
        <v>6.0</v>
      </c>
      <c r="K41" t="n">
        <f>SUM(M41:INDEX(M41:XFD41,1,M3))</f>
        <v>0.0</v>
      </c>
      <c r="L41" s="37"/>
    </row>
    <row r="42">
      <c r="A42" t="s">
        <v>208</v>
      </c>
      <c r="B42" t="s">
        <v>209</v>
      </c>
      <c r="C42" t="s">
        <v>210</v>
      </c>
      <c r="D42" t="s">
        <v>211</v>
      </c>
      <c r="E42" t="s">
        <v>212</v>
      </c>
      <c r="F42" t="s">
        <v>30</v>
      </c>
      <c r="G42" t="s">
        <v>31</v>
      </c>
      <c r="H42" t="s">
        <v>32</v>
      </c>
      <c r="I42" t="s">
        <v>32</v>
      </c>
      <c r="J42" t="n">
        <v>8.0</v>
      </c>
      <c r="K42" t="n">
        <f>SUM(M42:INDEX(M42:XFD42,1,M3))</f>
        <v>0.0</v>
      </c>
      <c r="L42" s="37"/>
    </row>
    <row r="43">
      <c r="A43" t="s">
        <v>213</v>
      </c>
      <c r="B43" t="s">
        <v>214</v>
      </c>
      <c r="C43" t="s">
        <v>215</v>
      </c>
      <c r="D43" t="s">
        <v>216</v>
      </c>
      <c r="E43" t="s">
        <v>217</v>
      </c>
      <c r="F43" t="s">
        <v>30</v>
      </c>
      <c r="G43" t="s">
        <v>31</v>
      </c>
      <c r="H43" t="s">
        <v>32</v>
      </c>
      <c r="I43" t="s">
        <v>32</v>
      </c>
      <c r="J43" t="n">
        <v>2.0</v>
      </c>
      <c r="K43" t="n">
        <f>SUM(M43:INDEX(M43:XFD43,1,M3))</f>
        <v>0.0</v>
      </c>
      <c r="L43" s="37"/>
    </row>
    <row r="44">
      <c r="A44" t="s">
        <v>218</v>
      </c>
      <c r="B44" t="s">
        <v>219</v>
      </c>
      <c r="C44" t="s">
        <v>220</v>
      </c>
      <c r="D44" t="s">
        <v>221</v>
      </c>
      <c r="E44" t="s">
        <v>222</v>
      </c>
      <c r="F44" t="s">
        <v>30</v>
      </c>
      <c r="G44" t="s">
        <v>31</v>
      </c>
      <c r="H44" t="s">
        <v>32</v>
      </c>
      <c r="I44" t="s">
        <v>32</v>
      </c>
      <c r="J44" t="n">
        <v>3.0</v>
      </c>
      <c r="K44" t="n">
        <f>SUM(M44:INDEX(M44:XFD44,1,M3))</f>
        <v>0.0</v>
      </c>
      <c r="L44" s="37"/>
    </row>
    <row r="45">
      <c r="A45" t="s">
        <v>223</v>
      </c>
      <c r="B45" t="s">
        <v>224</v>
      </c>
      <c r="C45" t="s">
        <v>225</v>
      </c>
      <c r="D45" t="s">
        <v>226</v>
      </c>
      <c r="E45" t="s">
        <v>227</v>
      </c>
      <c r="F45" t="s">
        <v>30</v>
      </c>
      <c r="G45" t="s">
        <v>31</v>
      </c>
      <c r="H45" t="s">
        <v>32</v>
      </c>
      <c r="I45" t="s">
        <v>32</v>
      </c>
      <c r="J45" t="n">
        <v>4.0</v>
      </c>
      <c r="K45" t="n">
        <f>SUM(M45:INDEX(M45:XFD45,1,M3))</f>
        <v>0.0</v>
      </c>
      <c r="L45" s="37"/>
    </row>
    <row r="46">
      <c r="A46" t="s">
        <v>228</v>
      </c>
      <c r="B46" t="s">
        <v>229</v>
      </c>
      <c r="C46" t="s">
        <v>230</v>
      </c>
      <c r="D46" t="s">
        <v>231</v>
      </c>
      <c r="E46" t="s">
        <v>232</v>
      </c>
      <c r="F46" t="s">
        <v>30</v>
      </c>
      <c r="G46" t="s">
        <v>31</v>
      </c>
      <c r="H46" t="s">
        <v>32</v>
      </c>
      <c r="I46" t="s">
        <v>32</v>
      </c>
      <c r="J46" t="n">
        <v>4.0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2.0</v>
      </c>
      <c r="K48" t="n">
        <f>SUM(M48:INDEX(M48:XFD48,1,M3))</f>
        <v>0.0</v>
      </c>
      <c r="L48" s="37"/>
    </row>
    <row r="49">
      <c r="A49" t="s">
        <v>243</v>
      </c>
      <c r="B49" t="s">
        <v>244</v>
      </c>
      <c r="C49" t="s">
        <v>245</v>
      </c>
      <c r="D49" t="s">
        <v>246</v>
      </c>
      <c r="E49" t="s">
        <v>247</v>
      </c>
      <c r="F49" t="s">
        <v>30</v>
      </c>
      <c r="G49" t="s">
        <v>31</v>
      </c>
      <c r="H49" t="s">
        <v>32</v>
      </c>
      <c r="I49" t="s">
        <v>32</v>
      </c>
      <c r="J49" t="n">
        <v>8.0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1.0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2.0</v>
      </c>
      <c r="K54" t="n">
        <f>SUM(M54:INDEX(M54:XFD54,1,M3))</f>
        <v>0.0</v>
      </c>
      <c r="L54" s="37"/>
    </row>
    <row r="55">
      <c r="A55" t="s">
        <v>273</v>
      </c>
      <c r="B55" t="s">
        <v>274</v>
      </c>
      <c r="C55" t="s">
        <v>275</v>
      </c>
      <c r="D55" t="s">
        <v>276</v>
      </c>
      <c r="E55" t="s">
        <v>277</v>
      </c>
      <c r="F55" t="s">
        <v>30</v>
      </c>
      <c r="G55" t="s">
        <v>31</v>
      </c>
      <c r="H55" t="s">
        <v>32</v>
      </c>
      <c r="I55" t="s">
        <v>32</v>
      </c>
      <c r="J55" t="n">
        <v>8.0</v>
      </c>
      <c r="K55" t="n">
        <f>SUM(M55:INDEX(M55:XFD55,1,M3))</f>
        <v>0.0</v>
      </c>
      <c r="L55" s="37"/>
    </row>
    <row r="56">
      <c r="A56" t="s">
        <v>278</v>
      </c>
      <c r="B56" t="s">
        <v>279</v>
      </c>
      <c r="C56" t="s">
        <v>280</v>
      </c>
      <c r="D56" t="s">
        <v>281</v>
      </c>
      <c r="E56" t="s">
        <v>282</v>
      </c>
      <c r="F56" t="s">
        <v>30</v>
      </c>
      <c r="G56" t="s">
        <v>31</v>
      </c>
      <c r="H56" t="s">
        <v>32</v>
      </c>
      <c r="I56" t="s">
        <v>32</v>
      </c>
      <c r="J56" t="n">
        <v>5.0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8.0</v>
      </c>
      <c r="K58" t="n">
        <f>SUM(M58:INDEX(M58:XFD58,1,M3))</f>
        <v>0.0</v>
      </c>
      <c r="L58" s="37"/>
    </row>
    <row r="59">
      <c r="A59" t="s">
        <v>293</v>
      </c>
      <c r="B59" t="s">
        <v>294</v>
      </c>
      <c r="C59" t="s">
        <v>295</v>
      </c>
      <c r="D59" t="s">
        <v>296</v>
      </c>
      <c r="E59" t="s">
        <v>297</v>
      </c>
      <c r="F59" t="s">
        <v>30</v>
      </c>
      <c r="G59" t="s">
        <v>31</v>
      </c>
      <c r="H59" t="s">
        <v>32</v>
      </c>
      <c r="I59" t="s">
        <v>32</v>
      </c>
      <c r="J59" t="n">
        <v>4.0</v>
      </c>
      <c r="K59" t="n">
        <f>SUM(M59:INDEX(M59:XFD59,1,M3))</f>
        <v>0.0</v>
      </c>
      <c r="L59" s="37"/>
    </row>
    <row r="60">
      <c r="A60" t="s">
        <v>298</v>
      </c>
      <c r="B60" t="s">
        <v>299</v>
      </c>
      <c r="C60" t="s">
        <v>300</v>
      </c>
      <c r="D60" t="s">
        <v>301</v>
      </c>
      <c r="E60" t="s">
        <v>302</v>
      </c>
      <c r="F60" t="s">
        <v>30</v>
      </c>
      <c r="G60" t="s">
        <v>31</v>
      </c>
      <c r="H60" t="s">
        <v>32</v>
      </c>
      <c r="I60" t="s">
        <v>32</v>
      </c>
      <c r="J60" t="n">
        <v>8.0</v>
      </c>
      <c r="K60" t="n">
        <f>SUM(M60:INDEX(M60:XFD60,1,M3))</f>
        <v>0.0</v>
      </c>
      <c r="L60" s="37"/>
    </row>
    <row r="61">
      <c r="A61" t="s">
        <v>303</v>
      </c>
      <c r="B61" t="s">
        <v>304</v>
      </c>
      <c r="C61" t="s">
        <v>305</v>
      </c>
      <c r="D61" t="s">
        <v>306</v>
      </c>
      <c r="E61" t="s">
        <v>307</v>
      </c>
      <c r="F61" t="s">
        <v>30</v>
      </c>
      <c r="G61" t="s">
        <v>31</v>
      </c>
      <c r="H61" t="s">
        <v>32</v>
      </c>
      <c r="I61" t="s">
        <v>32</v>
      </c>
      <c r="J61" t="n">
        <v>8.0</v>
      </c>
      <c r="K61" t="n">
        <f>SUM(M61:INDEX(M61:XFD61,1,M3))</f>
        <v>0.0</v>
      </c>
      <c r="L61" s="37"/>
    </row>
    <row r="62">
      <c r="A62" t="s">
        <v>308</v>
      </c>
      <c r="B62" t="s">
        <v>309</v>
      </c>
      <c r="C62" t="s">
        <v>310</v>
      </c>
      <c r="D62" t="s">
        <v>311</v>
      </c>
      <c r="E62" t="s">
        <v>312</v>
      </c>
      <c r="F62" t="s">
        <v>30</v>
      </c>
      <c r="G62" t="s">
        <v>31</v>
      </c>
      <c r="H62" t="s">
        <v>32</v>
      </c>
      <c r="I62" t="s">
        <v>32</v>
      </c>
      <c r="J62" t="n">
        <v>10.0</v>
      </c>
      <c r="K62" t="n">
        <f>SUM(M62:INDEX(M62:XFD62,1,M3))</f>
        <v>0.0</v>
      </c>
      <c r="L62" s="37"/>
    </row>
    <row r="63">
      <c r="A63" t="s">
        <v>313</v>
      </c>
      <c r="B63" t="s">
        <v>314</v>
      </c>
      <c r="C63" t="s">
        <v>315</v>
      </c>
      <c r="D63" t="s">
        <v>316</v>
      </c>
      <c r="E63" t="s">
        <v>317</v>
      </c>
      <c r="F63" t="s">
        <v>30</v>
      </c>
      <c r="G63" t="s">
        <v>31</v>
      </c>
      <c r="H63" t="s">
        <v>32</v>
      </c>
      <c r="I63" t="s">
        <v>32</v>
      </c>
      <c r="J63" t="n">
        <v>1.0</v>
      </c>
      <c r="K63" t="n">
        <f>SUM(M63:INDEX(M63:XFD63,1,M3))</f>
        <v>0.0</v>
      </c>
      <c r="L63" s="37"/>
    </row>
    <row r="64">
      <c r="A64" t="s">
        <v>318</v>
      </c>
      <c r="B64" t="s">
        <v>319</v>
      </c>
      <c r="C64" t="s">
        <v>320</v>
      </c>
      <c r="D64" t="s">
        <v>321</v>
      </c>
      <c r="E64" t="s">
        <v>322</v>
      </c>
      <c r="F64" t="s">
        <v>30</v>
      </c>
      <c r="G64" t="s">
        <v>31</v>
      </c>
      <c r="H64" t="s">
        <v>32</v>
      </c>
      <c r="I64" t="s">
        <v>32</v>
      </c>
      <c r="J64" t="n">
        <v>10.0</v>
      </c>
      <c r="K64" t="n">
        <f>SUM(M64:INDEX(M64:XFD64,1,M3))</f>
        <v>0.0</v>
      </c>
      <c r="L64" s="37"/>
    </row>
    <row r="65">
      <c r="A65" t="s">
        <v>323</v>
      </c>
      <c r="B65" t="s">
        <v>324</v>
      </c>
      <c r="C65" t="s">
        <v>325</v>
      </c>
      <c r="D65" t="s">
        <v>326</v>
      </c>
      <c r="E65" t="s">
        <v>327</v>
      </c>
      <c r="F65" t="s">
        <v>30</v>
      </c>
      <c r="G65" t="s">
        <v>31</v>
      </c>
      <c r="H65" t="s">
        <v>32</v>
      </c>
      <c r="I65" t="s">
        <v>32</v>
      </c>
      <c r="J65" t="n">
        <v>5.0</v>
      </c>
      <c r="K65" t="n">
        <f>SUM(M65:INDEX(M65:XFD65,1,M3))</f>
        <v>0.0</v>
      </c>
      <c r="L65" s="37"/>
    </row>
    <row r="66">
      <c r="A66" t="s">
        <v>328</v>
      </c>
      <c r="B66" t="s">
        <v>329</v>
      </c>
      <c r="C66" t="s">
        <v>330</v>
      </c>
      <c r="D66" t="s">
        <v>331</v>
      </c>
      <c r="E66" t="s">
        <v>332</v>
      </c>
      <c r="F66" t="s">
        <v>30</v>
      </c>
      <c r="G66" t="s">
        <v>31</v>
      </c>
      <c r="H66" t="s">
        <v>32</v>
      </c>
      <c r="I66" t="s">
        <v>32</v>
      </c>
      <c r="J66" t="n">
        <v>6.0</v>
      </c>
      <c r="K66" t="n">
        <f>SUM(M66:INDEX(M66:XFD66,1,M3))</f>
        <v>0.0</v>
      </c>
      <c r="L66" s="37"/>
    </row>
    <row r="67">
      <c r="A67" t="s">
        <v>333</v>
      </c>
      <c r="B67" t="s">
        <v>334</v>
      </c>
      <c r="C67" t="s">
        <v>335</v>
      </c>
      <c r="D67" t="s">
        <v>336</v>
      </c>
      <c r="E67" t="s">
        <v>337</v>
      </c>
      <c r="F67" t="s">
        <v>30</v>
      </c>
      <c r="G67" t="s">
        <v>31</v>
      </c>
      <c r="H67" t="s">
        <v>32</v>
      </c>
      <c r="I67" t="s">
        <v>32</v>
      </c>
      <c r="J67" t="n">
        <v>3.0</v>
      </c>
      <c r="K67" t="n">
        <f>SUM(M67:INDEX(M67:XFD67,1,M3))</f>
        <v>0.0</v>
      </c>
      <c r="L67" s="37"/>
    </row>
    <row r="68">
      <c r="A68" t="s">
        <v>338</v>
      </c>
      <c r="B68" t="s">
        <v>339</v>
      </c>
      <c r="C68" t="s">
        <v>340</v>
      </c>
      <c r="D68" t="s">
        <v>341</v>
      </c>
      <c r="E68" t="s">
        <v>342</v>
      </c>
      <c r="F68" t="s">
        <v>30</v>
      </c>
      <c r="G68" t="s">
        <v>31</v>
      </c>
      <c r="H68" t="s">
        <v>32</v>
      </c>
      <c r="I68" t="s">
        <v>32</v>
      </c>
      <c r="J68" t="n">
        <v>5.0</v>
      </c>
      <c r="K68" t="n">
        <f>SUM(M68:INDEX(M68:XFD68,1,M3))</f>
        <v>0.0</v>
      </c>
      <c r="L68" s="37"/>
    </row>
    <row r="69">
      <c r="A69" t="s">
        <v>343</v>
      </c>
      <c r="B69" t="s">
        <v>344</v>
      </c>
      <c r="C69" t="s">
        <v>345</v>
      </c>
      <c r="D69" t="s">
        <v>346</v>
      </c>
      <c r="E69" t="s">
        <v>347</v>
      </c>
      <c r="F69" t="s">
        <v>30</v>
      </c>
      <c r="G69" t="s">
        <v>31</v>
      </c>
      <c r="H69" t="s">
        <v>32</v>
      </c>
      <c r="I69" t="s">
        <v>32</v>
      </c>
      <c r="J69" t="n">
        <v>2.0</v>
      </c>
      <c r="K69" t="n">
        <f>SUM(M69:INDEX(M69:XFD69,1,M3))</f>
        <v>0.0</v>
      </c>
      <c r="L69" s="37"/>
    </row>
    <row r="70">
      <c r="A70" t="s">
        <v>348</v>
      </c>
      <c r="B70" t="s">
        <v>349</v>
      </c>
      <c r="C70" t="s">
        <v>350</v>
      </c>
      <c r="D70" t="s">
        <v>351</v>
      </c>
      <c r="E70" t="s">
        <v>352</v>
      </c>
      <c r="F70" t="s">
        <v>30</v>
      </c>
      <c r="G70" t="s">
        <v>31</v>
      </c>
      <c r="H70" t="s">
        <v>32</v>
      </c>
      <c r="I70" t="s">
        <v>32</v>
      </c>
      <c r="J70" t="n">
        <v>8.0</v>
      </c>
      <c r="K70" t="n">
        <f>SUM(M70:INDEX(M70:XFD70,1,M3))</f>
        <v>0.0</v>
      </c>
      <c r="L70" s="37"/>
    </row>
    <row r="71">
      <c r="A71" t="s">
        <v>353</v>
      </c>
      <c r="B71" t="s">
        <v>354</v>
      </c>
      <c r="C71" t="s">
        <v>355</v>
      </c>
      <c r="D71" t="s">
        <v>356</v>
      </c>
      <c r="E71" t="s">
        <v>357</v>
      </c>
      <c r="F71" t="s">
        <v>30</v>
      </c>
      <c r="G71" t="s">
        <v>31</v>
      </c>
      <c r="H71" t="s">
        <v>32</v>
      </c>
      <c r="I71" t="s">
        <v>32</v>
      </c>
      <c r="J71" t="n">
        <v>3.0</v>
      </c>
      <c r="K71" t="n">
        <f>SUM(M71:INDEX(M71:XFD71,1,M3))</f>
        <v>0.0</v>
      </c>
      <c r="L71" s="37"/>
    </row>
    <row r="72">
      <c r="A72" t="s">
        <v>358</v>
      </c>
      <c r="B72" t="s">
        <v>359</v>
      </c>
      <c r="C72" t="s">
        <v>360</v>
      </c>
      <c r="D72" t="s">
        <v>361</v>
      </c>
      <c r="E72" t="s">
        <v>362</v>
      </c>
      <c r="F72" t="s">
        <v>30</v>
      </c>
      <c r="G72" t="s">
        <v>31</v>
      </c>
      <c r="H72" t="s">
        <v>32</v>
      </c>
      <c r="I72" t="s">
        <v>32</v>
      </c>
      <c r="J72" t="n">
        <v>4.0</v>
      </c>
      <c r="K72" t="n">
        <f>SUM(M72:INDEX(M72:XFD72,1,M3))</f>
        <v>0.0</v>
      </c>
      <c r="L72" s="37"/>
    </row>
    <row r="73">
      <c r="A73" t="s">
        <v>363</v>
      </c>
      <c r="B73" t="s">
        <v>364</v>
      </c>
      <c r="C73" t="s">
        <v>365</v>
      </c>
      <c r="D73" t="s">
        <v>366</v>
      </c>
      <c r="E73" t="s">
        <v>367</v>
      </c>
      <c r="F73" t="s">
        <v>30</v>
      </c>
      <c r="G73" t="s">
        <v>31</v>
      </c>
      <c r="H73" t="s">
        <v>32</v>
      </c>
      <c r="I73" t="s">
        <v>32</v>
      </c>
      <c r="J73" t="n">
        <v>2.0</v>
      </c>
      <c r="K73" t="n">
        <f>SUM(M73:INDEX(M73:XFD73,1,M3))</f>
        <v>0.0</v>
      </c>
      <c r="L73" s="37"/>
    </row>
    <row r="74">
      <c r="A74" t="s">
        <v>368</v>
      </c>
      <c r="B74" t="s">
        <v>369</v>
      </c>
      <c r="C74" t="s">
        <v>370</v>
      </c>
      <c r="D74" t="s">
        <v>371</v>
      </c>
      <c r="E74" t="s">
        <v>372</v>
      </c>
      <c r="F74" t="s">
        <v>30</v>
      </c>
      <c r="G74" t="s">
        <v>31</v>
      </c>
      <c r="H74" t="s">
        <v>32</v>
      </c>
      <c r="I74" t="s">
        <v>32</v>
      </c>
      <c r="J74" t="n">
        <v>9.0</v>
      </c>
      <c r="K74" t="n">
        <f>SUM(M74:INDEX(M74:XFD74,1,M3))</f>
        <v>0.0</v>
      </c>
      <c r="L74" s="37"/>
    </row>
    <row r="75">
      <c r="A75" t="s">
        <v>373</v>
      </c>
      <c r="B75" t="s">
        <v>374</v>
      </c>
      <c r="C75" t="s">
        <v>375</v>
      </c>
      <c r="D75" t="s">
        <v>376</v>
      </c>
      <c r="E75" t="s">
        <v>377</v>
      </c>
      <c r="F75" t="s">
        <v>30</v>
      </c>
      <c r="G75" t="s">
        <v>31</v>
      </c>
      <c r="H75" t="s">
        <v>32</v>
      </c>
      <c r="I75" t="s">
        <v>32</v>
      </c>
      <c r="J75" t="n">
        <v>3.0</v>
      </c>
      <c r="K75" t="n">
        <f>SUM(M75:INDEX(M75:XFD75,1,M3))</f>
        <v>0.0</v>
      </c>
      <c r="L75" s="37"/>
    </row>
    <row r="76">
      <c r="A76" t="s">
        <v>378</v>
      </c>
      <c r="B76" t="s">
        <v>379</v>
      </c>
      <c r="C76" t="s">
        <v>380</v>
      </c>
      <c r="D76" t="s">
        <v>381</v>
      </c>
      <c r="E76" t="s">
        <v>382</v>
      </c>
      <c r="F76" t="s">
        <v>30</v>
      </c>
      <c r="G76" t="s">
        <v>31</v>
      </c>
      <c r="H76" t="s">
        <v>32</v>
      </c>
      <c r="I76" t="s">
        <v>32</v>
      </c>
      <c r="J76" t="n">
        <v>8.0</v>
      </c>
      <c r="K76" t="n">
        <f>SUM(M76:INDEX(M76:XFD76,1,M3))</f>
        <v>0.0</v>
      </c>
      <c r="L76" s="37"/>
    </row>
    <row r="77">
      <c r="A77" t="s">
        <v>383</v>
      </c>
      <c r="B77" t="s">
        <v>384</v>
      </c>
      <c r="C77" t="s">
        <v>385</v>
      </c>
      <c r="D77" t="s">
        <v>386</v>
      </c>
      <c r="E77" t="s">
        <v>387</v>
      </c>
      <c r="F77" t="s">
        <v>30</v>
      </c>
      <c r="G77" t="s">
        <v>31</v>
      </c>
      <c r="H77" t="s">
        <v>32</v>
      </c>
      <c r="I77" t="s">
        <v>32</v>
      </c>
      <c r="J77" t="n">
        <v>2.0</v>
      </c>
      <c r="K77" t="n">
        <f>SUM(M77:INDEX(M77:XFD77,1,M3))</f>
        <v>0.0</v>
      </c>
      <c r="L77" s="37"/>
    </row>
    <row r="78">
      <c r="A78" t="s">
        <v>388</v>
      </c>
      <c r="B78" t="s">
        <v>389</v>
      </c>
      <c r="C78" t="s">
        <v>390</v>
      </c>
      <c r="D78" t="s">
        <v>391</v>
      </c>
      <c r="E78" t="s">
        <v>392</v>
      </c>
      <c r="F78" t="s">
        <v>30</v>
      </c>
      <c r="G78" t="s">
        <v>31</v>
      </c>
      <c r="H78" t="s">
        <v>32</v>
      </c>
      <c r="I78" t="s">
        <v>32</v>
      </c>
      <c r="J78" t="n">
        <v>5.0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10.0</v>
      </c>
      <c r="K80" t="n">
        <f>SUM(M80:INDEX(M80:XFD80,1,M3))</f>
        <v>0.0</v>
      </c>
      <c r="L80" s="37"/>
    </row>
    <row r="81">
      <c r="A81" t="s">
        <v>403</v>
      </c>
      <c r="B81" t="s">
        <v>404</v>
      </c>
      <c r="C81" t="s">
        <v>405</v>
      </c>
      <c r="D81" t="s">
        <v>406</v>
      </c>
      <c r="E81" t="s">
        <v>407</v>
      </c>
      <c r="F81" t="s">
        <v>30</v>
      </c>
      <c r="G81" t="s">
        <v>31</v>
      </c>
      <c r="H81" t="s">
        <v>32</v>
      </c>
      <c r="I81" t="s">
        <v>32</v>
      </c>
      <c r="J81" t="n">
        <v>8.0</v>
      </c>
      <c r="K81" t="n">
        <f>SUM(M81:INDEX(M81:XFD81,1,M3))</f>
        <v>0.0</v>
      </c>
      <c r="L81" s="37"/>
    </row>
    <row r="82">
      <c r="A82" t="s">
        <v>408</v>
      </c>
      <c r="B82" t="s">
        <v>409</v>
      </c>
      <c r="C82" t="s">
        <v>410</v>
      </c>
      <c r="D82" t="s">
        <v>411</v>
      </c>
      <c r="E82" t="s">
        <v>412</v>
      </c>
      <c r="F82" t="s">
        <v>30</v>
      </c>
      <c r="G82" t="s">
        <v>31</v>
      </c>
      <c r="H82" t="s">
        <v>32</v>
      </c>
      <c r="I82" t="s">
        <v>32</v>
      </c>
      <c r="J82" t="n">
        <v>8.0</v>
      </c>
      <c r="K82" t="n">
        <f>SUM(M82:INDEX(M82:XFD82,1,M3))</f>
        <v>0.0</v>
      </c>
      <c r="L82" s="37"/>
    </row>
    <row r="83">
      <c r="A83" t="s">
        <v>413</v>
      </c>
      <c r="B83" t="s">
        <v>414</v>
      </c>
      <c r="C83" t="s">
        <v>415</v>
      </c>
      <c r="D83" t="s">
        <v>416</v>
      </c>
      <c r="E83" t="s">
        <v>417</v>
      </c>
      <c r="F83" t="s">
        <v>30</v>
      </c>
      <c r="G83" t="s">
        <v>31</v>
      </c>
      <c r="H83" t="s">
        <v>32</v>
      </c>
      <c r="I83" t="s">
        <v>32</v>
      </c>
      <c r="J83" t="n">
        <v>8.0</v>
      </c>
      <c r="K83" t="n">
        <f>SUM(M83:INDEX(M83:XFD83,1,M3))</f>
        <v>0.0</v>
      </c>
      <c r="L83" s="37"/>
    </row>
    <row r="84">
      <c r="A84" t="s">
        <v>418</v>
      </c>
      <c r="B84" t="s">
        <v>419</v>
      </c>
      <c r="C84" t="s">
        <v>420</v>
      </c>
      <c r="D84" t="s">
        <v>421</v>
      </c>
      <c r="E84" t="s">
        <v>422</v>
      </c>
      <c r="F84" t="s">
        <v>30</v>
      </c>
      <c r="G84" t="s">
        <v>31</v>
      </c>
      <c r="H84" t="s">
        <v>32</v>
      </c>
      <c r="I84" t="s">
        <v>32</v>
      </c>
      <c r="J84" t="n">
        <v>2.0</v>
      </c>
      <c r="K84" t="n">
        <f>SUM(M84:INDEX(M84:XFD84,1,M3))</f>
        <v>0.0</v>
      </c>
      <c r="L84" s="37"/>
    </row>
    <row r="85">
      <c r="A85" t="s">
        <v>423</v>
      </c>
      <c r="B85" t="s">
        <v>424</v>
      </c>
      <c r="C85" t="s">
        <v>425</v>
      </c>
      <c r="D85" t="s">
        <v>426</v>
      </c>
      <c r="E85" t="s">
        <v>427</v>
      </c>
      <c r="F85" t="s">
        <v>30</v>
      </c>
      <c r="G85" t="s">
        <v>31</v>
      </c>
      <c r="H85" t="s">
        <v>32</v>
      </c>
      <c r="I85" t="s">
        <v>32</v>
      </c>
      <c r="J85" t="n">
        <v>10.0</v>
      </c>
      <c r="K85" t="n">
        <f>SUM(M85:INDEX(M85:XFD85,1,M3))</f>
        <v>0.0</v>
      </c>
      <c r="L85" s="37"/>
    </row>
    <row r="86">
      <c r="A86" t="s">
        <v>428</v>
      </c>
      <c r="B86" t="s">
        <v>429</v>
      </c>
      <c r="C86" t="s">
        <v>430</v>
      </c>
      <c r="D86" t="s">
        <v>431</v>
      </c>
      <c r="E86" t="s">
        <v>432</v>
      </c>
      <c r="F86" t="s">
        <v>30</v>
      </c>
      <c r="G86" t="s">
        <v>31</v>
      </c>
      <c r="H86" t="s">
        <v>32</v>
      </c>
      <c r="I86" t="s">
        <v>32</v>
      </c>
      <c r="J86" t="n">
        <v>1.0</v>
      </c>
      <c r="K86" t="n">
        <f>SUM(M86:INDEX(M86:XFD86,1,M3))</f>
        <v>0.0</v>
      </c>
      <c r="L86" s="37"/>
    </row>
    <row r="87">
      <c r="A87" t="s">
        <v>433</v>
      </c>
      <c r="B87" t="s">
        <v>434</v>
      </c>
      <c r="C87" t="s">
        <v>435</v>
      </c>
      <c r="D87" t="s">
        <v>436</v>
      </c>
      <c r="E87" t="s">
        <v>437</v>
      </c>
      <c r="F87" t="s">
        <v>30</v>
      </c>
      <c r="G87" t="s">
        <v>31</v>
      </c>
      <c r="H87" t="s">
        <v>32</v>
      </c>
      <c r="I87" t="s">
        <v>32</v>
      </c>
      <c r="J87" t="n">
        <v>7.0</v>
      </c>
      <c r="K87" t="n">
        <f>SUM(M87:INDEX(M87:XFD87,1,M3))</f>
        <v>0.0</v>
      </c>
      <c r="L87" s="37"/>
    </row>
    <row r="88">
      <c r="A88" t="s">
        <v>438</v>
      </c>
      <c r="B88" t="s">
        <v>439</v>
      </c>
      <c r="C88" t="s">
        <v>440</v>
      </c>
      <c r="D88" t="s">
        <v>441</v>
      </c>
      <c r="E88" t="s">
        <v>442</v>
      </c>
      <c r="F88" t="s">
        <v>30</v>
      </c>
      <c r="G88" t="s">
        <v>31</v>
      </c>
      <c r="H88" t="s">
        <v>32</v>
      </c>
      <c r="I88" t="s">
        <v>32</v>
      </c>
      <c r="J88" t="n">
        <v>1.0</v>
      </c>
      <c r="K88" t="n">
        <f>SUM(M88:INDEX(M88:XFD88,1,M3))</f>
        <v>0.0</v>
      </c>
      <c r="L88" s="37"/>
    </row>
    <row r="89" ht="8.0" customHeight="true">
      <c r="A89" s="37"/>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row>
    <row r="90">
      <c r="A90" t="s" s="41">
        <v>443</v>
      </c>
      <c r="B90" s="42"/>
      <c r="C90" s="43"/>
      <c r="D90" s="44"/>
      <c r="E90" s="45"/>
      <c r="F90" s="46"/>
      <c r="G90" s="47"/>
      <c r="H90" s="48"/>
      <c r="I90" s="49"/>
      <c r="J90" s="50"/>
      <c r="K90" s="51"/>
      <c r="L90" s="52"/>
      <c r="M90" t="n" s="53">
        <f>IF(M3&gt;=1,"P2 - B1","")</f>
        <v>0.0</v>
      </c>
      <c r="N90" t="n" s="54">
        <f>IF(M3&gt;=2,"P2 - B2","")</f>
        <v>0.0</v>
      </c>
      <c r="O90" t="n" s="55">
        <f>IF(M3&gt;=3,"P2 - B3","")</f>
        <v>0.0</v>
      </c>
      <c r="P90" t="n" s="56">
        <f>IF(M3&gt;=4,"P2 - B4","")</f>
        <v>0.0</v>
      </c>
      <c r="Q90" t="n" s="57">
        <f>IF(M3&gt;=5,"P2 - B5","")</f>
        <v>0.0</v>
      </c>
      <c r="R90" t="n" s="58">
        <f>IF(M3&gt;=6,"P2 - B6","")</f>
        <v>0.0</v>
      </c>
      <c r="S90" t="n" s="59">
        <f>IF(M3&gt;=7,"P2 - B7","")</f>
        <v>0.0</v>
      </c>
      <c r="T90" t="n" s="60">
        <f>IF(M3&gt;=8,"P2 - B8","")</f>
        <v>0.0</v>
      </c>
      <c r="U90" t="n" s="61">
        <f>IF(M3&gt;=9,"P2 - B9","")</f>
        <v>0.0</v>
      </c>
      <c r="V90" t="n" s="62">
        <f>IF(M3&gt;=10,"P2 - B10","")</f>
        <v>0.0</v>
      </c>
      <c r="W90" t="n" s="63">
        <f>IF(M3&gt;=11,"P2 - B11","")</f>
        <v>0.0</v>
      </c>
      <c r="X90" t="n" s="64">
        <f>IF(M3&gt;=12,"P2 - B12","")</f>
        <v>0.0</v>
      </c>
      <c r="Y90" t="n" s="65">
        <f>IF(M3&gt;=13,"P2 - B13","")</f>
        <v>0.0</v>
      </c>
      <c r="Z90" t="n" s="66">
        <f>IF(M3&gt;=14,"P2 - B14","")</f>
        <v>0.0</v>
      </c>
      <c r="AA90" t="n" s="67">
        <f>IF(M3&gt;=15,"P2 - B15","")</f>
        <v>0.0</v>
      </c>
      <c r="AB90" t="n" s="68">
        <f>IF(M3&gt;=16,"P2 - B16","")</f>
        <v>0.0</v>
      </c>
      <c r="AC90" t="n" s="69">
        <f>IF(M3&gt;=17,"P2 - B17","")</f>
        <v>0.0</v>
      </c>
      <c r="AD90" t="n" s="70">
        <f>IF(M3&gt;=18,"P2 - B18","")</f>
        <v>0.0</v>
      </c>
      <c r="AE90" t="n" s="71">
        <f>IF(M3&gt;=19,"P2 - B19","")</f>
        <v>0.0</v>
      </c>
      <c r="AF90" t="n" s="72">
        <f>IF(M3&gt;=20,"P2 - B20","")</f>
        <v>0.0</v>
      </c>
      <c r="AG90" t="n" s="73">
        <f>IF(M3&gt;=21,"P2 - B21","")</f>
        <v>0.0</v>
      </c>
      <c r="AH90" t="n" s="74">
        <f>IF(M3&gt;=22,"P2 - B22","")</f>
        <v>0.0</v>
      </c>
      <c r="AI90" t="n" s="75">
        <f>IF(M3&gt;=23,"P2 - B23","")</f>
        <v>0.0</v>
      </c>
      <c r="AJ90" t="n" s="76">
        <f>IF(M3&gt;=24,"P2 - B24","")</f>
        <v>0.0</v>
      </c>
      <c r="AK90" t="n" s="77">
        <f>IF(M3&gt;=25,"P2 - B25","")</f>
        <v>0.0</v>
      </c>
      <c r="AL90" t="n" s="78">
        <f>IF(M3&gt;=26,"P2 - B26","")</f>
        <v>0.0</v>
      </c>
      <c r="AM90" t="n" s="79">
        <f>IF(M3&gt;=27,"P2 - B27","")</f>
        <v>0.0</v>
      </c>
      <c r="AN90" t="n" s="80">
        <f>IF(M3&gt;=28,"P2 - B28","")</f>
        <v>0.0</v>
      </c>
      <c r="AO90" t="n" s="81">
        <f>IF(M3&gt;=29,"P2 - B29","")</f>
        <v>0.0</v>
      </c>
      <c r="AP90" t="n" s="82">
        <f>IF(M3&gt;=30,"P2 - B30","")</f>
        <v>0.0</v>
      </c>
      <c r="AQ90" t="n" s="83">
        <f>IF(M3&gt;=31,"P2 - B31","")</f>
        <v>0.0</v>
      </c>
      <c r="AR90" t="n" s="84">
        <f>IF(M3&gt;=32,"P2 - B32","")</f>
        <v>0.0</v>
      </c>
      <c r="AS90" t="n" s="85">
        <f>IF(M3&gt;=33,"P2 - B33","")</f>
        <v>0.0</v>
      </c>
      <c r="AT90" t="n" s="86">
        <f>IF(M3&gt;=34,"P2 - B34","")</f>
        <v>0.0</v>
      </c>
      <c r="AU90" t="n" s="87">
        <f>IF(M3&gt;=35,"P2 - B35","")</f>
        <v>0.0</v>
      </c>
    </row>
    <row r="91">
      <c r="A91" t="s" s="89">
        <v>444</v>
      </c>
      <c r="B91" s="90"/>
      <c r="C91" s="91"/>
      <c r="D91" s="92"/>
      <c r="E91" s="93"/>
      <c r="F91" s="94"/>
      <c r="G91" s="95"/>
      <c r="H91" s="96"/>
      <c r="I91" s="97"/>
      <c r="J91" s="98"/>
      <c r="K91" s="99"/>
      <c r="L91" s="100"/>
    </row>
    <row r="92">
      <c r="A92" t="s" s="102">
        <v>445</v>
      </c>
      <c r="B92" s="103"/>
      <c r="C92" s="104"/>
      <c r="D92" s="105"/>
      <c r="E92" s="106"/>
      <c r="F92" s="107"/>
      <c r="G92" s="108"/>
      <c r="H92" s="109"/>
      <c r="I92" s="110"/>
      <c r="J92" s="111"/>
      <c r="K92" s="112"/>
      <c r="L92" s="113"/>
    </row>
    <row r="93">
      <c r="A93" t="s" s="115">
        <v>446</v>
      </c>
      <c r="B93" s="116"/>
      <c r="C93" s="117"/>
      <c r="D93" s="118"/>
      <c r="E93" s="119"/>
      <c r="F93" s="120"/>
      <c r="G93" s="121"/>
      <c r="H93" s="122"/>
      <c r="I93" s="123"/>
      <c r="J93" s="124"/>
      <c r="K93" s="125"/>
      <c r="L93" s="126"/>
    </row>
    <row r="94">
      <c r="A94" t="s" s="128">
        <v>447</v>
      </c>
      <c r="B94" s="129"/>
      <c r="C94" s="130"/>
      <c r="D94" s="131"/>
      <c r="E94" s="132"/>
      <c r="F94" s="133"/>
      <c r="G94" s="134"/>
      <c r="H94" s="135"/>
      <c r="I94" s="136"/>
      <c r="J94" s="137"/>
      <c r="K94" s="138"/>
      <c r="L94" s="139"/>
    </row>
    <row r="95" ht="8.0" customHeight="true">
      <c r="A95" s="37"/>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row>
    <row r="96"/>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9:AU89"/>
    <mergeCell ref="A90:L90"/>
    <mergeCell ref="A91:L91"/>
    <mergeCell ref="A92:L92"/>
    <mergeCell ref="A93:L93"/>
    <mergeCell ref="A94:L94"/>
    <mergeCell ref="A95:AU95"/>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dataValidations count="3">
    <dataValidation type="whole" operator="between" sqref="M3" allowBlank="true" errorStyle="stop" showErrorMessage="true" errorTitle="Validation error" error="Enter a whole number between 1 and 35">
      <formula1>1</formula1>
      <formula2>35</formula2>
    </dataValidation>
    <dataValidation type="whole" operator="greaterThanOrEqual" sqref="M6:M89 N6:N89 O6:O89 P6:P89 Q6:Q89 R6:R89 S6:S89 T6:T89 U6:U89 V6:V89 W6:W89 X6:X89 Y6:Y89 Z6:Z89 AA6:AA89 AB6:AB89 AC6:AC89 AD6:AD89 AE6:AE89 AF6:AF89 AG6:AG89 AH6:AH89 AI6:AI89 AJ6:AJ89 AK6:AK89 AL6:AL89 AM6:AM89 AN6:AN89 AO6:AO89 AP6:AP89 AQ6:AQ89 AR6:AR89 AS6:AS89 AT6:AT89 AU6:AU89" allowBlank="true" errorStyle="stop" showErrorMessage="true" errorTitle="Validation error" error="Enter a whole number greater than or equal to 0">
      <formula1>0</formula1>
    </dataValidation>
    <dataValidation type="decimal" operator="greaterThan" sqref="M91:M94 N91:N94 O91:O94 P91:P94 Q91:Q94 R91:R94 S91:S94 T91:T94 U91:U94 V91:V94 W91:W94 X91:X94 Y91:Y94 Z91:Z94 AA91:AA94 AB91:AB94 AC91:AC94 AD91:AD94 AE91:AE94 AF91:AF94 AG91:AG94 AH91:AH94 AI91:AI94 AJ91:AJ94 AK91:AK94 AL91:AL94 AM91:AM94 AN91:AN94 AO91:AO94 AP91:AP94 AQ91:AQ94 AR91:AR94 AS91:AS94 AT91:AT94 AU91:AU94"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40">
        <v>448</v>
      </c>
      <c r="B1" t="s" s="141">
        <v>449</v>
      </c>
    </row>
    <row r="2">
      <c r="A2" t="s" s="142">
        <v>450</v>
      </c>
      <c r="B2" t="s" s="143">
        <v>451</v>
      </c>
    </row>
    <row r="3">
      <c r="A3" t="s" s="144">
        <v>452</v>
      </c>
      <c r="B3" t="s" s="145">
        <v>453</v>
      </c>
    </row>
    <row r="4">
      <c r="A4" t="s" s="146">
        <v>454</v>
      </c>
      <c r="B4" t="s" s="147">
        <v>455</v>
      </c>
    </row>
    <row r="5">
      <c r="A5" t="s" s="148">
        <v>456</v>
      </c>
      <c r="B5" t="n" s="14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2025-03-14T11:12:32Z</dcterms:created>
  <dc:creator>Apache POI</dc:creator>
</cp:coreProperties>
</file>