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bookViews>
    <workbookView xWindow="0" yWindow="0" windowWidth="23040" windowHeight="746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71" i="1" l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</calcChain>
</file>

<file path=xl/sharedStrings.xml><?xml version="1.0" encoding="utf-8"?>
<sst xmlns="http://schemas.openxmlformats.org/spreadsheetml/2006/main" count="597" uniqueCount="344">
  <si>
    <t>Provide the box details for this pack group below. Please see the instructions sheet if you have questions.</t>
  </si>
  <si>
    <t>Pack group: 1</t>
  </si>
  <si>
    <t>pge7e7292d-0c8c-4e0f-93ea-c604f1737291</t>
  </si>
  <si>
    <t>Total SKUs: 64 (288 units)</t>
  </si>
  <si>
    <t>Total box count:</t>
  </si>
  <si>
    <t>SKU</t>
  </si>
  <si>
    <t xml:space="preserve">Product title </t>
  </si>
  <si>
    <t>Id</t>
  </si>
  <si>
    <t>ASIN</t>
  </si>
  <si>
    <t>FNSKU</t>
  </si>
  <si>
    <t>Condition</t>
  </si>
  <si>
    <t>Prep type</t>
  </si>
  <si>
    <t>Who preps units?</t>
  </si>
  <si>
    <t>Who labels units?</t>
  </si>
  <si>
    <t>Expected quantity</t>
  </si>
  <si>
    <t>Boxed quantity</t>
  </si>
  <si>
    <t>CA-WmnsRedRglnSHSSlv-M</t>
  </si>
  <si>
    <t>Decrum Red &amp; Black Womans Raglan Tees - Baseball T-Shirts for Womens | [40004023] Red &amp; Blk Shs, M</t>
  </si>
  <si>
    <t>pkdb7ad5b6-ad52-416b-bb38-019a0378e467</t>
  </si>
  <si>
    <t>B095Y6TRBB</t>
  </si>
  <si>
    <t>X002WVA0Y7</t>
  </si>
  <si>
    <t>NewItem</t>
  </si>
  <si>
    <t>Labelling,Poly bagging</t>
  </si>
  <si>
    <t>By seller</t>
  </si>
  <si>
    <t>CA-WmnsRedRglnSHSSlv-XL</t>
  </si>
  <si>
    <t>Decrum Red &amp; Black Women Baseball Shirts - Adult Raglan T-Shirt Womens | [40004025] Red &amp; Blk Shs, XL</t>
  </si>
  <si>
    <t>pkd7fc37bb-b36d-49df-933a-03b0e6a3fba6</t>
  </si>
  <si>
    <t>B095Y76D39</t>
  </si>
  <si>
    <t>X002WVA0Z1</t>
  </si>
  <si>
    <t>CAD-BabyFaceBlkNw-L</t>
  </si>
  <si>
    <t>Decrum Womens Black Maternity T Shirt - Maternity Graphic Tees for Women | [40022014-AF] Baby Face Black MTS, L</t>
  </si>
  <si>
    <t>pk31e81e0e-bbf0-402c-bf3c-f10699d9fb85</t>
  </si>
  <si>
    <t>B0BCQ8MLQG</t>
  </si>
  <si>
    <t>X003DP0HU3</t>
  </si>
  <si>
    <t>CAD-BabyMadeMeEatBlk-2XL</t>
  </si>
  <si>
    <t>Decrum Black Baby Made Me Eat It Maternity Tshirts for Women | [40022016-AE] Baby Made Me Eat Black MTS, 2XL</t>
  </si>
  <si>
    <t>pk7f9ba1d7-5d33-4ce1-b8c4-af485226c16c</t>
  </si>
  <si>
    <t>B098K7VZBS</t>
  </si>
  <si>
    <t>X002Y1SZ0V</t>
  </si>
  <si>
    <t>CAD-Blk&amp;WhtePlnVrsty-M</t>
  </si>
  <si>
    <t>Decrum Mens Bomber Jackets - Casual Varsity Jacket Men | [40020173] Plain Black And White, M</t>
  </si>
  <si>
    <t>pk2670f0b7-6d8d-40e4-ac31-d75c4fc3369c</t>
  </si>
  <si>
    <t>B0CVHBF4FD</t>
  </si>
  <si>
    <t>X0044QQOP7</t>
  </si>
  <si>
    <t>CAD-BstAntEvrBlk-M</t>
  </si>
  <si>
    <t>Decrum Black Women Graphic Auntie Tshirt - Bae Shirt Best Aunt Ever | [40021013-AG] BAE Black, M</t>
  </si>
  <si>
    <t>pk54c2b6a6-c25a-4857-bdfb-c0eac1aa542e</t>
  </si>
  <si>
    <t>B098JT59Y2</t>
  </si>
  <si>
    <t>X002Y1N6EL</t>
  </si>
  <si>
    <t>CAD-BstAntEvrHtrPnk-2XL</t>
  </si>
  <si>
    <t>Decrum Pink Auntie Tshirts for Women - BAE Best Aunt Ever Shirts | [40021206-AG] BAE Heather Pink, 2XL</t>
  </si>
  <si>
    <t>pk6a34dc41-7f5c-4df2-9567-ada28b290340</t>
  </si>
  <si>
    <t>B0C5CX9XHT</t>
  </si>
  <si>
    <t>X003TO4S67</t>
  </si>
  <si>
    <t>CAD-BstAntEvrHtrPnk-L</t>
  </si>
  <si>
    <t>Decrum Pink Best Auntie Ever Shirts Womens - Best Aunt Ever Gifts | [40021204-AG] BAE Heather Pink, L</t>
  </si>
  <si>
    <t>pk4d15c5a2-ed49-490b-8be1-2060febadf1f</t>
  </si>
  <si>
    <t>B0C5CZ1334</t>
  </si>
  <si>
    <t>X003TOPOID</t>
  </si>
  <si>
    <t>CAD-ComingSoonRed-2XL</t>
  </si>
  <si>
    <t>Decrum Womens Red Maternity T Shirt - Pregnancy Shirts | [40022026-AK] Coming Soon Red,2XL</t>
  </si>
  <si>
    <t>pk123ef823-ad82-4ab4-a048-4f979f225920</t>
  </si>
  <si>
    <t>B098K9JVX5</t>
  </si>
  <si>
    <t>X002Y1QBNJ</t>
  </si>
  <si>
    <t>CAD-ComingSoonRed-M</t>
  </si>
  <si>
    <t>Decrum Red Womens Pregnancy Shirt - Maternity Tee Shirts | [40022023-AK] Coming Soon Red, M</t>
  </si>
  <si>
    <t>pkf75f0891-5cba-4015-8c99-99f527d45366</t>
  </si>
  <si>
    <t>B098K8DDGQ</t>
  </si>
  <si>
    <t>X002Y1QBKR</t>
  </si>
  <si>
    <t>CAD-Heart&amp;FootHtrPnkSHS-M</t>
  </si>
  <si>
    <t>Decrum Pink Maternity Shirts for Women - Robe Maternité Pregnancy Shirt | [40022203-AM] Heart &amp; Foot Heather Pink MTS, M</t>
  </si>
  <si>
    <t>pk1163f2ae-6c13-45dd-ac04-4994ddad6c46</t>
  </si>
  <si>
    <t>B0C5T112KK</t>
  </si>
  <si>
    <t>X003TVESIX</t>
  </si>
  <si>
    <t>CAD-Heart&amp;FootRedNw-L</t>
  </si>
  <si>
    <t>Red Maternity Graphic Tees - Pregnancy Shirts for Womens | [40022024-AM] Heart &amp; Foot Red LGS, L</t>
  </si>
  <si>
    <t>pk2a2d5c72-f475-4a78-a287-7fef9f8d2f30</t>
  </si>
  <si>
    <t>B0B4JMZ2P3</t>
  </si>
  <si>
    <t>X003AFSQLD</t>
  </si>
  <si>
    <t>CAD-KickingMeBlk-XL</t>
  </si>
  <si>
    <t>Decrum Black Maternity Graphic Tees - Pregnant Shirts for Women | [40022015-BL] Kicking Me Black, XL</t>
  </si>
  <si>
    <t>pkdd84bac1-2436-43fc-8c6d-27c3653ea924</t>
  </si>
  <si>
    <t>B098K8SQKL</t>
  </si>
  <si>
    <t>X002Y1QBIJ</t>
  </si>
  <si>
    <t>CAD-KickingMeRed-2XL</t>
  </si>
  <si>
    <t>Decrum Red Maternity Tee Shirts - Funny Maternity Shirts for Women | [40022026-BL] Kicking Me Red,2XL</t>
  </si>
  <si>
    <t>pkf23ea8bf-8053-431d-af23-ab549837f311</t>
  </si>
  <si>
    <t>B098K6Y83H</t>
  </si>
  <si>
    <t>X002Y1UUAT</t>
  </si>
  <si>
    <t>CAD-LGSMnsVNeckSet15-2XL</t>
  </si>
  <si>
    <t>Decrum V Neck Long Sleeve Mens Tshirts Multipack - Soft Comfortable Full Sleeves T Shirts for Men Pack | [4BUN00156] LGS MensV Set 15, 2XL</t>
  </si>
  <si>
    <t>pkf2313eda-b83c-461a-8f9a-66faf830672c</t>
  </si>
  <si>
    <t>B0BVW6P4YB</t>
  </si>
  <si>
    <t>X003TX1Q3V</t>
  </si>
  <si>
    <t>CAD-LGSMnsVNeckSet7-M</t>
  </si>
  <si>
    <t>Decrum V Neck Long Sleeve Mens Tshirts Multipack - Soft Comfortable Full Sleeves Pack of Shirts for Men | [4BUN00073] LGS MensV Set 7, M</t>
  </si>
  <si>
    <t>pk66eec611-54b9-4407-9a4e-6963115e42c1</t>
  </si>
  <si>
    <t>B0CV521GJH</t>
  </si>
  <si>
    <t>X0044M3T1X</t>
  </si>
  <si>
    <t>CAD-LgsRndNckNvyBluNw-S</t>
  </si>
  <si>
    <t>Decrum Navy Blue Long Sleeve Shirts - Full Sleeve T Shirt Men | [40008092] Navy Blue LGS Plain, S</t>
  </si>
  <si>
    <t>pk4062d672-2317-4429-8519-1c49b2b9b83b</t>
  </si>
  <si>
    <t>B0BQRKCWGH</t>
  </si>
  <si>
    <t>X003KSWOI1</t>
  </si>
  <si>
    <t>CAD-MDrunkBlkNw-XL</t>
  </si>
  <si>
    <t>Graphic Tee Men - Mens Sarcastic T-Shirts Funny | [40007015-AC] are You Drunk, XL</t>
  </si>
  <si>
    <t>pkb39bd9c3-bee1-4e0e-beaf-5fdf9a7024b4</t>
  </si>
  <si>
    <t>B0DDXDJG14</t>
  </si>
  <si>
    <t>X004DA92GH</t>
  </si>
  <si>
    <t>CAD-MLgsStrpBseblRglnChrGry-M</t>
  </si>
  <si>
    <t>Decrum Charcoal Grey and Black Raglan Shirt Men - Soft Sports Jersey Long Sleeve Baseball Shirts for Men | [40042053] Grey &amp; Black Striped Raglan, M</t>
  </si>
  <si>
    <t>pk2e76ac77-f868-4caa-ba14-3dff537ff0ea</t>
  </si>
  <si>
    <t>B0CVN6YCG8</t>
  </si>
  <si>
    <t>X00489CN3H</t>
  </si>
  <si>
    <t>CAD-MLgsStrpBseblRglnMaron-M</t>
  </si>
  <si>
    <t>Decrum Maroon and Black Raglan Shirt Men - Soft Sports Jersey Long Sleeve Baseball Shirts for Men | [40042063] Maroon &amp; Black Striped Raglan, M</t>
  </si>
  <si>
    <t>pk3008292c-549c-4f8d-957f-4d9aa447ec55</t>
  </si>
  <si>
    <t>B0CVN4996L</t>
  </si>
  <si>
    <t>X00489CN7N</t>
  </si>
  <si>
    <t>CAD-MLgsTwStpdRngBlkGry-2XL</t>
  </si>
  <si>
    <t>Decrum Black and Grey Mens Long Sleeve Shirts - Fashion Ringer Tshirt Black Long Sleeves Shirt Men | [40044016] 2 Stripes Black and Grey, 2XL</t>
  </si>
  <si>
    <t>pk48c58f56-854d-47d7-b969-d4670265bae6</t>
  </si>
  <si>
    <t>B0CV5NT42W</t>
  </si>
  <si>
    <t>X0044M8RXX</t>
  </si>
  <si>
    <t>CAD-MLgsTwStpdRngBlkGry-M</t>
  </si>
  <si>
    <t>Decrum Black and Grey Mens Long Sleeve Shirts - Ringer Tees | [40044013] 2 Stripes Black and Grey, M</t>
  </si>
  <si>
    <t>pk47e38559-5d32-4069-abb7-6d06dd8e04fb</t>
  </si>
  <si>
    <t>B0CV5PR2CW</t>
  </si>
  <si>
    <t>X0044MC7GL</t>
  </si>
  <si>
    <t>CAD-MLgsTwStpdRngChrclBlk-M</t>
  </si>
  <si>
    <t>Decrum Charcoal and Black Long Sleeve Grey Shirt - Cotton Full Sleeve Shirts for Men | [40044053] 2 Stripes Charcoal and Black, M</t>
  </si>
  <si>
    <t>pk3a78831a-fd05-4a8f-929d-a2507518e5b0</t>
  </si>
  <si>
    <t>B0CV5RQCL4</t>
  </si>
  <si>
    <t>X0044M4Q8N</t>
  </si>
  <si>
    <t>CAD-MLgsTwStpdRngChrclBlk-S</t>
  </si>
  <si>
    <t>Decrum Charcoal and Black Ringer Long Sleeve Shirt - Full Sleeve T Shirts Men | [40044052] 2 Stripes Charcoal and Black, S</t>
  </si>
  <si>
    <t>pk796b1d42-97e3-4d5c-9969-c102efa72d7c</t>
  </si>
  <si>
    <t>B0CV5QH4XQ</t>
  </si>
  <si>
    <t>X0044MC64T</t>
  </si>
  <si>
    <t>CAD-MLgsTwStpdRngHtrGryBlk-L</t>
  </si>
  <si>
    <t>Decrum Grey Mens Long Sleeve Tshirts - Grey Ringer Tee | [40044044] 2 Stripes Heather Grey and Black, L</t>
  </si>
  <si>
    <t>pkdb2e8e29-ab8e-469b-a324-ff7739cad4cc</t>
  </si>
  <si>
    <t>B0CV5PF4ND</t>
  </si>
  <si>
    <t>X0044M5ZGZ</t>
  </si>
  <si>
    <t>CAD-MLgsTwStpdRngHtrGryBlk-M</t>
  </si>
  <si>
    <t>Decrum Mens Grey Long Sleeve Shirt - Full Sleeve Crewneck Ringer Style | [40044043] 2 Stripes Heather Grey and Black, M</t>
  </si>
  <si>
    <t>pkc55c8c63-81e0-4ac1-8901-7f8fd8960d00</t>
  </si>
  <si>
    <t>B0CV5Q2XFT</t>
  </si>
  <si>
    <t>X0044M8S69</t>
  </si>
  <si>
    <t>CAD-MLgsTwStpdRngMaronBlk-2XL</t>
  </si>
  <si>
    <t>Decrum Maroon and Black Mens Long Sleeve T Shirts - Ringer Tshirt | [40044066] 2 Stripes Maroon and Black, 2XL</t>
  </si>
  <si>
    <t>pk05ca3a32-969b-4acc-8f27-fc1bdb14bc38</t>
  </si>
  <si>
    <t>B0CV5PVK5W</t>
  </si>
  <si>
    <t>X0044M92X7</t>
  </si>
  <si>
    <t>CAD-MYlw&amp;NvyBluPlnVrstyNw-XL</t>
  </si>
  <si>
    <t>Decrum Mens Letterman Jackets - Trendy Varsity Fleece Jacket Men | [40039085] Plain Yellow Sleeves, XL</t>
  </si>
  <si>
    <t>pk76150ef7-80df-47f2-9af6-d9c81877e667</t>
  </si>
  <si>
    <t>B0CVF1HL5R</t>
  </si>
  <si>
    <t>X0044PIDHP</t>
  </si>
  <si>
    <t>CAD-MnsPlnHodVrstyBlk&amp;Yelw-2XL</t>
  </si>
  <si>
    <t>Black And Yellow Hooded Varsity Jacket Men - High School Bomber Style Baseball Jackets for Men | [40071086] Plain Yellow Sleeve, 2XL</t>
  </si>
  <si>
    <t>pk72c30b3f-1b1e-45cd-81ee-478a51b43420</t>
  </si>
  <si>
    <t>B0CVL5WHHK</t>
  </si>
  <si>
    <t>X0045PFAKR</t>
  </si>
  <si>
    <t>CAD-MnsPlnHodVrstyBlk&amp;Yelw-L</t>
  </si>
  <si>
    <t>Black And Yellow Hooded Varsity Jacket Men - Baseball Bomber Jacket With Hood | [40071084] Plain Yellow Sleeve, L</t>
  </si>
  <si>
    <t>pk9bc02bb9-acf5-4d37-8edc-b97bbdceb7be</t>
  </si>
  <si>
    <t>B0CVKXVHY7</t>
  </si>
  <si>
    <t>X0045PFAK7</t>
  </si>
  <si>
    <t>CAD-MnsRglnMrn&amp;ChrLGS-M</t>
  </si>
  <si>
    <t>Decrum Raglan Shirt Men - Soft Sports Jersey Long Sleeve Shirts for Men | [40059063] Maroon &amp; Charcoal Rgln Men, M</t>
  </si>
  <si>
    <t>pk6164b9e7-3c18-4562-9188-8e3aeefcd95c</t>
  </si>
  <si>
    <t>B0C1SV637X</t>
  </si>
  <si>
    <t>X003TX6ODD</t>
  </si>
  <si>
    <t>CAD-MomsFavMnsBlk-2XL</t>
  </si>
  <si>
    <t>Decrum Black Mens Graphic T Shirts - Funny Tshirts Men | [40007016-AO] Mom Favrite Mens Black, 2XL</t>
  </si>
  <si>
    <t>pkb5a042fa-d46b-421a-a00d-10c6539047da</t>
  </si>
  <si>
    <t>B09967PT26</t>
  </si>
  <si>
    <t>X002YDYUET</t>
  </si>
  <si>
    <t>CAD-MomsFavMnsBlk-M</t>
  </si>
  <si>
    <t>Decrum Man Black Funny T Shirts for Men - Graphic Tees for Men | [40007013-AO] Mom Favrite Mens Black, M</t>
  </si>
  <si>
    <t>pkc0b44e13-7f0c-47b8-86ce-258cefee1fd9</t>
  </si>
  <si>
    <t>B0996679CZ</t>
  </si>
  <si>
    <t>X002YDZ2PZ</t>
  </si>
  <si>
    <t>CAD-MomsFavMnsBlk-XL</t>
  </si>
  <si>
    <t>Decrum Black Mens Sibling T Shirts - Im Moms Favorite Shirt | [40007015-AO] Mom Favrite Mens Black, XL</t>
  </si>
  <si>
    <t>pk0f56d534-09db-4695-9483-fcdc2016dbad</t>
  </si>
  <si>
    <t>B099669S3M</t>
  </si>
  <si>
    <t>X002YDUCJV</t>
  </si>
  <si>
    <t>CAD-MomsFavMnsRedNw-XL</t>
  </si>
  <si>
    <t>Decrum Red Slom Fit Mens Sibling T Shirts - Im Moms Favorite Shirt | [40007025-AO] Mom Favrite Mens Red, XL</t>
  </si>
  <si>
    <t>pkf8269ddd-1f17-48e1-9370-a50060d2ea00</t>
  </si>
  <si>
    <t>B0C4PJ29SS</t>
  </si>
  <si>
    <t>X003TEKEU1</t>
  </si>
  <si>
    <t>CAD-MomsFavRed-M</t>
  </si>
  <si>
    <t>Decrum Red Funny Graphic Tees for Women - Graphic Tops Women | [40021023-AO] Mom Favrite Red, M</t>
  </si>
  <si>
    <t>pk7b286b25-4655-40f9-b9c3-e3090510c776</t>
  </si>
  <si>
    <t>B098J7B8YD</t>
  </si>
  <si>
    <t>X002Y1A9IH</t>
  </si>
  <si>
    <t>CAD-PlnVNckLgsBlk-3XL</t>
  </si>
  <si>
    <t>Decrum Black Mens Long Sleeve V-Neck T-Shirt Adult | [40001017] Black LGS Vneck Plain, 3XL</t>
  </si>
  <si>
    <t>pk0ff868d6-cd76-4989-b8fa-b6254469f859</t>
  </si>
  <si>
    <t>B0C16YPZZP</t>
  </si>
  <si>
    <t>X003RVX629</t>
  </si>
  <si>
    <t>CAD-PlnVNckLgsBrwn-3XL</t>
  </si>
  <si>
    <t>Decrum Men Brown Full Sleeve Mens V Neck T Shirts - Long Sleeve Tee Shirts for Men | [40001197] Brown LGS Vneck Plain, 3XL</t>
  </si>
  <si>
    <t>pk69d2c926-8aa4-4f61-bd78-d05b3f69b01f</t>
  </si>
  <si>
    <t>B0C5HT8P8F</t>
  </si>
  <si>
    <t>X003TQ7RP9</t>
  </si>
  <si>
    <t>CAD-PlnVNckLgsMltGren-2XL</t>
  </si>
  <si>
    <t>Decrum Mens Green Long Sleeve Shirt - Mens Long Sleeve V Neck T Shirts | [40001166] Military Green LGS Vneck Plain, 2XL</t>
  </si>
  <si>
    <t>pkdbb3f72b-60cc-404d-87b1-2cf2b8b281a5</t>
  </si>
  <si>
    <t>B0C5HNFR8W</t>
  </si>
  <si>
    <t>X003TQ4D7J</t>
  </si>
  <si>
    <t>CAD-PlnVNckLgsMltGren-XL</t>
  </si>
  <si>
    <t>Decrum Green Long Sleeve V Neck T Shirt Men - Long Sleeve Tee Shirts for Men | [40001165] Military Green LGS Vneck Plain, XL</t>
  </si>
  <si>
    <t>pk0e2001d7-23d0-4315-a811-42b2ccc663f7</t>
  </si>
  <si>
    <t>B0C5HXDGFR</t>
  </si>
  <si>
    <t>X003TQ7RKJ</t>
  </si>
  <si>
    <t>CAD-PlnVNckLgsWhte-S</t>
  </si>
  <si>
    <t>Decrum Long Sleeve White Shirt - Long Sleeve Undershirt Men | [40001172] White LGS Vneck Plain, S</t>
  </si>
  <si>
    <t>pkfeceb62d-e42f-4cb4-8611-99caeee3233f</t>
  </si>
  <si>
    <t>B0C5HSVZR1</t>
  </si>
  <si>
    <t>X003TQ7PBZ</t>
  </si>
  <si>
    <t>CAD-RaglnLGSHthrGry&amp;DBlue-S</t>
  </si>
  <si>
    <t>Decrum Gray and Blue Soft Cotton Baseball Shirt Jersey Mens Raglan Tee Shirts Men | [40127212] Hethr Grey &amp; Blue Rgln Men, S</t>
  </si>
  <si>
    <t>pk5435b613-4529-4b0f-a95b-c65dd9b8fa8b</t>
  </si>
  <si>
    <t>B0DVLMK367</t>
  </si>
  <si>
    <t>X004K14ILN</t>
  </si>
  <si>
    <t>CAD-RaglnLGSHthrGry&amp;DBlue-XL</t>
  </si>
  <si>
    <t>Decrum Grey and Blue Soft Cotton Jersey Long Sleeve Raglan Shirt Men Basebal Tee | [40127215] Hethr Grey &amp; Blue Rgln Men, XL</t>
  </si>
  <si>
    <t>pkc93dc78f-910a-4ab8-b3cf-7812882c3374</t>
  </si>
  <si>
    <t>B0DVLM9WXS</t>
  </si>
  <si>
    <t>X004K0N3L5</t>
  </si>
  <si>
    <t>CAD-WBabyMadeMeEatBlkNw-L</t>
  </si>
  <si>
    <t>Decrum Black Maternity Tshirt - Pregnant Shirt for Women | [40022014-AE] Baby Made Me Eat Black MTS, L</t>
  </si>
  <si>
    <t>pk65a45c0d-fc0e-4c60-a6f3-ac4287997a4e</t>
  </si>
  <si>
    <t>B0CVDN1VK5</t>
  </si>
  <si>
    <t>X0044P8TOH</t>
  </si>
  <si>
    <t>CAD-WBsblRglnHtrQtr-Strp-L</t>
  </si>
  <si>
    <t>Decrum Heather Gray and Navy Soft Cotton Baseball Striped Jersey 3/4 Sleeve Raglan Shirt Women | [40041044] Heather Gray &amp; Navy Striped Rgln, L</t>
  </si>
  <si>
    <t>pk9a961159-89a8-4382-baf8-c6600a785a6f</t>
  </si>
  <si>
    <t>B0C5DG7YG2</t>
  </si>
  <si>
    <t>X003TOND1N</t>
  </si>
  <si>
    <t>CAD-WBseblRglnBlackQtr-Strp-S</t>
  </si>
  <si>
    <t>Decrum Heather Gray and Black Soft Cotton Jersey 3/4 Sleeve Raglan Striped Shirts for Women | [40124012] Heather Grey &amp; Black Rgln, S</t>
  </si>
  <si>
    <t>pk54eee168-1d96-453c-87a3-74f1990a1ae1</t>
  </si>
  <si>
    <t>B0C5DHZK21</t>
  </si>
  <si>
    <t>X003TOR8G9</t>
  </si>
  <si>
    <t>CAD-WBseblRglnBlackQtr-StrpNw-XL</t>
  </si>
  <si>
    <t>Decrum Gray and Black Soft Cotton Jersey 3/4 Sleeve Raglan Striped Shirts for Women | [40124015] Heather Grey &amp; Black Rgln, XL</t>
  </si>
  <si>
    <t>pk561f049e-cbd7-44c8-8944-94410002563f</t>
  </si>
  <si>
    <t>B0CTMVDQJM</t>
  </si>
  <si>
    <t>X0044CJMP5</t>
  </si>
  <si>
    <t>CAD-WBseblRglnChrclQtr-Strp-L</t>
  </si>
  <si>
    <t>Decrum Soft Cotton Baseball Black and Grey Baseball Tee Striped Jersey 3/4 Sleeve Raglan Shirt Women | [40041054] Charcoal Grey &amp; Black Striped Rgln, L</t>
  </si>
  <si>
    <t>pk26e77d9e-31bc-4f35-9c72-86a029744d5d</t>
  </si>
  <si>
    <t>B0C5DFG64D</t>
  </si>
  <si>
    <t>X003TOYZT7</t>
  </si>
  <si>
    <t>CAD-WBseblRglnMaronQtr-Strp-L</t>
  </si>
  <si>
    <t>Decrum Maroon and Black Soft Cotton Baseball Striped Jersey 3/4 Sleeve Raglan Shirt Women | [40041064] Maroon &amp; Black Striped Rgln, L</t>
  </si>
  <si>
    <t>pk1b9bbfcd-e790-4384-a248-ae9dab3605d8</t>
  </si>
  <si>
    <t>B0C5DHGHVK</t>
  </si>
  <si>
    <t>X003TOZ5DR</t>
  </si>
  <si>
    <t>CAD-WBseblRglnWhteQtr-Strp-2XL</t>
  </si>
  <si>
    <t>Decrum White and Black Soft Cotton Striped Jersey - 3/4 Sleeve Raglan Casual Top | [40130016] White and Black Striped Rgln, 2XL</t>
  </si>
  <si>
    <t>pke57c50be-22f5-4a68-8a7f-49f37c87be4d</t>
  </si>
  <si>
    <t>B0CV9Q4JMX</t>
  </si>
  <si>
    <t>X0044OHZBV</t>
  </si>
  <si>
    <t>CAD-WComingSoonBlkNw-S</t>
  </si>
  <si>
    <t>Decrum Womens Black Funny Pregnant T-Shirts -Maternity Shirts for Womens | [40022012-AK] Coming Soon Black, S</t>
  </si>
  <si>
    <t>pk7f89a74a-855d-4f0a-b8b7-90fea722c5ce</t>
  </si>
  <si>
    <t>B0CVDN31DN</t>
  </si>
  <si>
    <t>X0044PCRSB</t>
  </si>
  <si>
    <t>CAD-WHetrGryRglnQtrSlv-2XL</t>
  </si>
  <si>
    <t>Decrum Grey and Black Soft Cotton Baseball Shirts Jersey Womens Raglan 3/4 Sleeve | [40003046] Heather Gray &amp; Black Raglan, 2XL</t>
  </si>
  <si>
    <t>pk843cd46e-98ab-4dae-a6f2-0fc1878ddf94</t>
  </si>
  <si>
    <t>B0C5DFLXBC</t>
  </si>
  <si>
    <t>X003TOW8P5</t>
  </si>
  <si>
    <t>CAD-WMatrntySet2-M</t>
  </si>
  <si>
    <t>Decrum Pack of 3 Womens Pregnancy Shirt - Maternity Tee Shirts | [4BUN00053] Set2 MTS, M</t>
  </si>
  <si>
    <t>pk125397a7-1599-4fbf-bd6c-27fecfe5a380</t>
  </si>
  <si>
    <t>B098K8NBQ7</t>
  </si>
  <si>
    <t>X002Y1QBMF</t>
  </si>
  <si>
    <t>CAD-WMatrntySet2-S</t>
  </si>
  <si>
    <t>Decrum Pack of 3 Funny Pregnant Shirt -Maternity Shirts for Women | [4BUN00052] Set2 MTS, S</t>
  </si>
  <si>
    <t>pkd3c5ebce-5c90-4a64-8457-08dceab48d2f</t>
  </si>
  <si>
    <t>B098K7PCP7</t>
  </si>
  <si>
    <t>X002Y1UUB3</t>
  </si>
  <si>
    <t>CAD-WPlnHodVrstyBlck&amp;Yelw-M</t>
  </si>
  <si>
    <t>Black And Yellow Letterman Jacket Womens - Womens Letterman Jacket With Hood | [40115083] Plain Yellow Sleeve, M</t>
  </si>
  <si>
    <t>pke9ebad11-267d-492e-824e-11cddf4f8d57</t>
  </si>
  <si>
    <t>B0CVLJ9888</t>
  </si>
  <si>
    <t>X00459Y2W5</t>
  </si>
  <si>
    <t>CAD-WPlnVrstyBlue&amp;Yelow-L</t>
  </si>
  <si>
    <t>Yellow And Royal Blue Letterman - Womens Letterman Style Jacket | [40056084] Plain Yellow Sleeve, L</t>
  </si>
  <si>
    <t>pk224ff8b7-06f0-4e9b-810e-87ee58112d8f</t>
  </si>
  <si>
    <t>B0B5GYWMS9</t>
  </si>
  <si>
    <t>X003Q954HH</t>
  </si>
  <si>
    <t>CAD-WRglnVNckQtrSlvHGry-L</t>
  </si>
  <si>
    <t>Decrum Gray and Black Soft Cotton Baseball Jersey - 3/4 Sleeve Raglan Shirt Women | [40121014] Heather Grey &amp; Black V Neck Rgln, L</t>
  </si>
  <si>
    <t>pka40351d9-a104-4f5c-8a85-be22fc325358</t>
  </si>
  <si>
    <t>B0CVB9PQXD</t>
  </si>
  <si>
    <t>X0044OPKFJ</t>
  </si>
  <si>
    <t>CAD-WRglnVNckQtrSlvHGry-S</t>
  </si>
  <si>
    <t>Decrum Gray and Black Quarter Sleeve Raglan Shirt Women Baseball Tee - Womens Casual Soft Shirt Comfortable | [40121012] Heather Grey &amp; Black V Neck Rgln, S</t>
  </si>
  <si>
    <t>pk33ed1330-f015-4ec7-b5fc-80c42c6da298</t>
  </si>
  <si>
    <t>B0CVBC26LW</t>
  </si>
  <si>
    <t>X0044OPJQ9</t>
  </si>
  <si>
    <t>CAD-WRglnVNckQtrSlvHPnk-XL</t>
  </si>
  <si>
    <t>Decrum Pink and Black Soft Cotton Baseball Jersey - 3/4 Sleeve Womens Raglan Shirt | [40174015] Pink &amp; Black V Neck Rgln, XL</t>
  </si>
  <si>
    <t>pkb1e5bd90-dfcc-4dd8-863b-286f72b6c71b</t>
  </si>
  <si>
    <t>B0CVB9PHMG</t>
  </si>
  <si>
    <t>X0044OPE9L</t>
  </si>
  <si>
    <t>CAD-WRglnVNckQtrSlvRed-M</t>
  </si>
  <si>
    <t>Decrum Red and Black Soft Cotton Jersey - 3/4 Sleeve Raglan Shirts for Women | [40123013] Red &amp; Black V Neck Rgln, M</t>
  </si>
  <si>
    <t>pk6a276809-0636-4c36-bf4e-433b44ca5227</t>
  </si>
  <si>
    <t>B0CVB97MQX</t>
  </si>
  <si>
    <t>X0044OP7SJ</t>
  </si>
  <si>
    <t>CAD-WmnBabyFaceBlk-S</t>
  </si>
  <si>
    <t>Decrum Black Womens Maternity T Shirt - Maternity Graphic Tees | [40022012-AF] Baby Face Black MTS, S</t>
  </si>
  <si>
    <t>pkada2b2df-c33c-48bb-adab-50d2c7d533db</t>
  </si>
  <si>
    <t>B0D5HYPKJC</t>
  </si>
  <si>
    <t>X0049CBFR3</t>
  </si>
  <si>
    <t>CAD-WmnComingSoonBlkNew-L</t>
  </si>
  <si>
    <t>Decrum Womens Pregnancy Shirts - Maternity Tee Shirts for Women | [40022014-AK] Coming Soon Black, L</t>
  </si>
  <si>
    <t>pk95bae80f-eb44-4513-811e-d2bab8d8f5bb</t>
  </si>
  <si>
    <t>B0DP7GQJYQ</t>
  </si>
  <si>
    <t>X004HF8TOT</t>
  </si>
  <si>
    <t>CAD-WmnGryMlgRglnQtrSlvNw-M</t>
  </si>
  <si>
    <t>Decrum Grey and Black Soft Cotton Baseball 3/4 Sleeve Womens Raglan Shirt | [40003073] Milange &amp; Black Raglan, M</t>
  </si>
  <si>
    <t>pk0bed2ad7-0698-4ace-8f84-beb680459016</t>
  </si>
  <si>
    <t>B0CSWKWCT3</t>
  </si>
  <si>
    <t>X0043XB25X</t>
  </si>
  <si>
    <t>CAD-WmnsHthrBrgndyRglnBlkQtrSlv-S</t>
  </si>
  <si>
    <t>Decrum Burgundy Black Soft Cotton Baseball Jersey 3/4 Sleeve Womens Raglan Shirt | [40155012] Heather Burgundy &amp; Black Raglan, S</t>
  </si>
  <si>
    <t>pk8b21c070-06c0-475c-b099-897cc70b785b</t>
  </si>
  <si>
    <t>B0DVLJ29QL</t>
  </si>
  <si>
    <t>X004K12NBP</t>
  </si>
  <si>
    <t>Name of box</t>
  </si>
  <si>
    <t>Box weight (kg):</t>
  </si>
  <si>
    <t>Box width (cm):</t>
  </si>
  <si>
    <t>Box length (cm):</t>
  </si>
  <si>
    <t>Box height (cm):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</si>
</sst>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53"/>
      <name val="Calibri"/>
    </font>
    <font>
      <sz val="24"/>
      <name val="Calibri"/>
    </font>
    <font>
      <sz val="18"/>
      <name val="Calibri"/>
    </font>
    <font>
      <b/>
      <sz val="18"/>
      <name val="Calibri"/>
    </font>
    <font>
      <sz val="12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23"/>
      </patternFill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2" fillId="0" borderId="0" xfId="0" applyFont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 applyAlignment="1" applyProtection="1">
      <alignment horizontal="center"/>
      <protection locked="0"/>
    </xf>
    <xf numFmtId="0" fontId="0" fillId="3" borderId="0" xfId="0" applyFill="1"/>
    <xf numFmtId="0" fontId="5" fillId="4" borderId="0" xfId="0" applyFont="1" applyFill="1"/>
    <xf numFmtId="0" fontId="0" fillId="3" borderId="0" xfId="0" applyFill="1"/>
    <xf numFmtId="0" fontId="5" fillId="0" borderId="0" xfId="0" applyFont="1" applyAlignment="1">
      <alignment horizontal="right"/>
    </xf>
    <xf numFmtId="0" fontId="5" fillId="0" borderId="0" xfId="0" applyFont="1"/>
  </cellXfs>
  <cellStyles count="1">
    <cellStyle name="Normal" xfId="0" builtinId="0"/>
  </cellStyles>
  <dxfs count="64"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  <dxf>
      <font>
        <color indexed="16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6"/>
  <sheetViews>
    <sheetView tabSelected="1" workbookViewId="0">
      <selection sqref="A1:XFD1048576"/>
    </sheetView>
  </sheetViews>
  <sheetFormatPr defaultRowHeight="14.4" x14ac:dyDescent="0.3"/>
  <cols>
    <col min="1" max="1" width="21" customWidth="1"/>
    <col min="2" max="2" width="61" customWidth="1"/>
    <col min="3" max="3" width="20" hidden="1" customWidth="1"/>
    <col min="4" max="5" width="21" customWidth="1"/>
    <col min="6" max="11" width="15" customWidth="1"/>
    <col min="12" max="12" width="1" customWidth="1"/>
    <col min="13" max="47" width="13" style="2" customWidth="1"/>
  </cols>
  <sheetData>
    <row r="1" spans="1:47" ht="18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47" ht="31.2" x14ac:dyDescent="0.6">
      <c r="A2" s="3" t="s">
        <v>1</v>
      </c>
      <c r="B2" s="3"/>
      <c r="C2" s="4" t="s">
        <v>2</v>
      </c>
    </row>
    <row r="3" spans="1:47" ht="23.4" x14ac:dyDescent="0.45">
      <c r="A3" s="5" t="s">
        <v>3</v>
      </c>
      <c r="B3" s="5"/>
      <c r="C3" s="5"/>
      <c r="I3" s="6" t="s">
        <v>4</v>
      </c>
      <c r="J3" s="6"/>
      <c r="K3" s="6"/>
      <c r="L3" s="6"/>
      <c r="M3" s="7">
        <v>25</v>
      </c>
    </row>
    <row r="4" spans="1:47" ht="7.95" customHeight="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47" ht="15.6" x14ac:dyDescent="0.3">
      <c r="A5" s="9" t="s">
        <v>5</v>
      </c>
      <c r="B5" s="9" t="s">
        <v>6</v>
      </c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  <c r="L5" s="10"/>
      <c r="M5" s="9" t="str">
        <f>IF(M3&gt;=1,"Box 1 quantity","")</f>
        <v>Box 1 quantity</v>
      </c>
      <c r="N5" s="9" t="str">
        <f>IF(M3&gt;=2,"Box 2 quantity","")</f>
        <v>Box 2 quantity</v>
      </c>
      <c r="O5" s="9" t="str">
        <f>IF(M3&gt;=3,"Box 3 quantity","")</f>
        <v>Box 3 quantity</v>
      </c>
      <c r="P5" s="9" t="str">
        <f>IF(M3&gt;=4,"Box 4 quantity","")</f>
        <v>Box 4 quantity</v>
      </c>
      <c r="Q5" s="9" t="str">
        <f>IF(M3&gt;=5,"Box 5 quantity","")</f>
        <v>Box 5 quantity</v>
      </c>
      <c r="R5" s="9" t="str">
        <f>IF(M3&gt;=6,"Box 6 quantity","")</f>
        <v>Box 6 quantity</v>
      </c>
      <c r="S5" s="9" t="str">
        <f>IF(M3&gt;=7,"Box 7 quantity","")</f>
        <v>Box 7 quantity</v>
      </c>
      <c r="T5" s="9" t="str">
        <f>IF(M3&gt;=8,"Box 8 quantity","")</f>
        <v>Box 8 quantity</v>
      </c>
      <c r="U5" s="9" t="str">
        <f>IF(M3&gt;=9,"Box 9 quantity","")</f>
        <v>Box 9 quantity</v>
      </c>
      <c r="V5" s="9" t="str">
        <f>IF(M3&gt;=10,"Box 10 quantity","")</f>
        <v>Box 10 quantity</v>
      </c>
      <c r="W5" s="9" t="str">
        <f>IF(M3&gt;=11,"Box 11 quantity","")</f>
        <v>Box 11 quantity</v>
      </c>
      <c r="X5" s="9" t="str">
        <f>IF(M3&gt;=12,"Box 12 quantity","")</f>
        <v>Box 12 quantity</v>
      </c>
      <c r="Y5" s="9" t="str">
        <f>IF(M3&gt;=13,"Box 13 quantity","")</f>
        <v>Box 13 quantity</v>
      </c>
      <c r="Z5" s="9" t="str">
        <f>IF(M3&gt;=14,"Box 14 quantity","")</f>
        <v>Box 14 quantity</v>
      </c>
      <c r="AA5" s="9" t="str">
        <f>IF(M3&gt;=15,"Box 15 quantity","")</f>
        <v>Box 15 quantity</v>
      </c>
      <c r="AB5" s="9" t="str">
        <f>IF(M3&gt;=16,"Box 16 quantity","")</f>
        <v>Box 16 quantity</v>
      </c>
      <c r="AC5" s="9" t="str">
        <f>IF(M3&gt;=17,"Box 17 quantity","")</f>
        <v>Box 17 quantity</v>
      </c>
      <c r="AD5" s="9" t="str">
        <f>IF(M3&gt;=18,"Box 18 quantity","")</f>
        <v>Box 18 quantity</v>
      </c>
      <c r="AE5" s="9" t="str">
        <f>IF(M3&gt;=19,"Box 19 quantity","")</f>
        <v>Box 19 quantity</v>
      </c>
      <c r="AF5" s="9" t="str">
        <f>IF(M3&gt;=20,"Box 20 quantity","")</f>
        <v>Box 20 quantity</v>
      </c>
      <c r="AG5" s="9" t="str">
        <f>IF(M3&gt;=21,"Box 21 quantity","")</f>
        <v>Box 21 quantity</v>
      </c>
      <c r="AH5" s="9" t="str">
        <f>IF(M3&gt;=22,"Box 22 quantity","")</f>
        <v>Box 22 quantity</v>
      </c>
      <c r="AI5" s="9" t="str">
        <f>IF(M3&gt;=23,"Box 23 quantity","")</f>
        <v>Box 23 quantity</v>
      </c>
      <c r="AJ5" s="9" t="str">
        <f>IF(M3&gt;=24,"Box 24 quantity","")</f>
        <v>Box 24 quantity</v>
      </c>
      <c r="AK5" s="9" t="str">
        <f>IF(M3&gt;=25,"Box 25 quantity","")</f>
        <v>Box 25 quantity</v>
      </c>
      <c r="AL5" s="9" t="str">
        <f>IF(M3&gt;=26,"Box 26 quantity","")</f>
        <v/>
      </c>
      <c r="AM5" s="9" t="str">
        <f>IF(M3&gt;=27,"Box 27 quantity","")</f>
        <v/>
      </c>
      <c r="AN5" s="9" t="str">
        <f>IF(M3&gt;=28,"Box 28 quantity","")</f>
        <v/>
      </c>
      <c r="AO5" s="9" t="str">
        <f>IF(M3&gt;=29,"Box 29 quantity","")</f>
        <v/>
      </c>
      <c r="AP5" s="9" t="str">
        <f>IF(M3&gt;=30,"Box 30 quantity","")</f>
        <v/>
      </c>
      <c r="AQ5" s="9" t="str">
        <f>IF(M3&gt;=31,"Box 31 quantity","")</f>
        <v/>
      </c>
      <c r="AR5" s="9" t="str">
        <f>IF(M3&gt;=32,"Box 32 quantity","")</f>
        <v/>
      </c>
      <c r="AS5" s="9" t="str">
        <f>IF(M3&gt;=33,"Box 33 quantity","")</f>
        <v/>
      </c>
      <c r="AT5" s="9" t="str">
        <f>IF(M3&gt;=34,"Box 34 quantity","")</f>
        <v/>
      </c>
      <c r="AU5" s="9" t="str">
        <f>IF(M3&gt;=35,"Box 35 quantity","")</f>
        <v/>
      </c>
    </row>
    <row r="6" spans="1:47" x14ac:dyDescent="0.3">
      <c r="A6" t="s">
        <v>16</v>
      </c>
      <c r="B6" t="s">
        <v>17</v>
      </c>
      <c r="C6" t="s">
        <v>18</v>
      </c>
      <c r="D6" t="s">
        <v>19</v>
      </c>
      <c r="E6" t="s">
        <v>20</v>
      </c>
      <c r="F6" t="s">
        <v>21</v>
      </c>
      <c r="G6" t="s">
        <v>22</v>
      </c>
      <c r="H6" t="s">
        <v>23</v>
      </c>
      <c r="I6" t="s">
        <v>23</v>
      </c>
      <c r="J6">
        <v>1</v>
      </c>
      <c r="K6">
        <f>SUM(M6:INDEX(M6:XFD6,1,M3))</f>
        <v>0</v>
      </c>
      <c r="L6" s="10"/>
    </row>
    <row r="7" spans="1:47" x14ac:dyDescent="0.3">
      <c r="A7" t="s">
        <v>24</v>
      </c>
      <c r="B7" t="s">
        <v>25</v>
      </c>
      <c r="C7" t="s">
        <v>26</v>
      </c>
      <c r="D7" t="s">
        <v>27</v>
      </c>
      <c r="E7" t="s">
        <v>28</v>
      </c>
      <c r="F7" t="s">
        <v>21</v>
      </c>
      <c r="G7" t="s">
        <v>22</v>
      </c>
      <c r="H7" t="s">
        <v>23</v>
      </c>
      <c r="I7" t="s">
        <v>23</v>
      </c>
      <c r="J7">
        <v>8</v>
      </c>
      <c r="K7">
        <f>SUM(M7:INDEX(M7:XFD7,1,M3))</f>
        <v>0</v>
      </c>
      <c r="L7" s="10"/>
    </row>
    <row r="8" spans="1:47" x14ac:dyDescent="0.3">
      <c r="A8" t="s">
        <v>29</v>
      </c>
      <c r="B8" t="s">
        <v>30</v>
      </c>
      <c r="C8" t="s">
        <v>31</v>
      </c>
      <c r="D8" t="s">
        <v>32</v>
      </c>
      <c r="E8" t="s">
        <v>33</v>
      </c>
      <c r="F8" t="s">
        <v>21</v>
      </c>
      <c r="G8" t="s">
        <v>22</v>
      </c>
      <c r="H8" t="s">
        <v>23</v>
      </c>
      <c r="I8" t="s">
        <v>23</v>
      </c>
      <c r="J8">
        <v>12</v>
      </c>
      <c r="K8">
        <f>SUM(M8:INDEX(M8:XFD8,1,M3))</f>
        <v>0</v>
      </c>
      <c r="L8" s="10"/>
    </row>
    <row r="9" spans="1:47" x14ac:dyDescent="0.3">
      <c r="A9" t="s">
        <v>34</v>
      </c>
      <c r="B9" t="s">
        <v>35</v>
      </c>
      <c r="C9" t="s">
        <v>36</v>
      </c>
      <c r="D9" t="s">
        <v>37</v>
      </c>
      <c r="E9" t="s">
        <v>38</v>
      </c>
      <c r="F9" t="s">
        <v>21</v>
      </c>
      <c r="G9" t="s">
        <v>22</v>
      </c>
      <c r="H9" t="s">
        <v>23</v>
      </c>
      <c r="I9" t="s">
        <v>23</v>
      </c>
      <c r="J9">
        <v>7</v>
      </c>
      <c r="K9">
        <f>SUM(M9:INDEX(M9:XFD9,1,M3))</f>
        <v>0</v>
      </c>
      <c r="L9" s="10"/>
    </row>
    <row r="10" spans="1:47" x14ac:dyDescent="0.3">
      <c r="A10" t="s">
        <v>39</v>
      </c>
      <c r="B10" t="s">
        <v>40</v>
      </c>
      <c r="C10" t="s">
        <v>41</v>
      </c>
      <c r="D10" t="s">
        <v>42</v>
      </c>
      <c r="E10" t="s">
        <v>43</v>
      </c>
      <c r="F10" t="s">
        <v>21</v>
      </c>
      <c r="G10" t="s">
        <v>22</v>
      </c>
      <c r="H10" t="s">
        <v>23</v>
      </c>
      <c r="I10" t="s">
        <v>23</v>
      </c>
      <c r="J10">
        <v>2</v>
      </c>
      <c r="K10">
        <f>SUM(M10:INDEX(M10:XFD10,1,M3))</f>
        <v>0</v>
      </c>
      <c r="L10" s="10"/>
    </row>
    <row r="11" spans="1:47" x14ac:dyDescent="0.3">
      <c r="A11" t="s">
        <v>44</v>
      </c>
      <c r="B11" t="s">
        <v>45</v>
      </c>
      <c r="C11" t="s">
        <v>46</v>
      </c>
      <c r="D11" t="s">
        <v>47</v>
      </c>
      <c r="E11" t="s">
        <v>48</v>
      </c>
      <c r="F11" t="s">
        <v>21</v>
      </c>
      <c r="G11" t="s">
        <v>22</v>
      </c>
      <c r="H11" t="s">
        <v>23</v>
      </c>
      <c r="I11" t="s">
        <v>23</v>
      </c>
      <c r="J11">
        <v>1</v>
      </c>
      <c r="K11">
        <f>SUM(M11:INDEX(M11:XFD11,1,M3))</f>
        <v>0</v>
      </c>
      <c r="L11" s="10"/>
    </row>
    <row r="12" spans="1:47" x14ac:dyDescent="0.3">
      <c r="A12" t="s">
        <v>49</v>
      </c>
      <c r="B12" t="s">
        <v>50</v>
      </c>
      <c r="C12" t="s">
        <v>51</v>
      </c>
      <c r="D12" t="s">
        <v>52</v>
      </c>
      <c r="E12" t="s">
        <v>53</v>
      </c>
      <c r="F12" t="s">
        <v>21</v>
      </c>
      <c r="G12" t="s">
        <v>22</v>
      </c>
      <c r="H12" t="s">
        <v>23</v>
      </c>
      <c r="I12" t="s">
        <v>23</v>
      </c>
      <c r="J12">
        <v>1</v>
      </c>
      <c r="K12">
        <f>SUM(M12:INDEX(M12:XFD12,1,M3))</f>
        <v>0</v>
      </c>
      <c r="L12" s="10"/>
    </row>
    <row r="13" spans="1:47" x14ac:dyDescent="0.3">
      <c r="A13" t="s">
        <v>54</v>
      </c>
      <c r="B13" t="s">
        <v>55</v>
      </c>
      <c r="C13" t="s">
        <v>56</v>
      </c>
      <c r="D13" t="s">
        <v>57</v>
      </c>
      <c r="E13" t="s">
        <v>58</v>
      </c>
      <c r="F13" t="s">
        <v>21</v>
      </c>
      <c r="G13" t="s">
        <v>22</v>
      </c>
      <c r="H13" t="s">
        <v>23</v>
      </c>
      <c r="I13" t="s">
        <v>23</v>
      </c>
      <c r="J13">
        <v>2</v>
      </c>
      <c r="K13">
        <f>SUM(M13:INDEX(M13:XFD13,1,M3))</f>
        <v>0</v>
      </c>
      <c r="L13" s="10"/>
    </row>
    <row r="14" spans="1:47" x14ac:dyDescent="0.3">
      <c r="A14" t="s">
        <v>59</v>
      </c>
      <c r="B14" t="s">
        <v>60</v>
      </c>
      <c r="C14" t="s">
        <v>61</v>
      </c>
      <c r="D14" t="s">
        <v>62</v>
      </c>
      <c r="E14" t="s">
        <v>63</v>
      </c>
      <c r="F14" t="s">
        <v>21</v>
      </c>
      <c r="G14" t="s">
        <v>22</v>
      </c>
      <c r="H14" t="s">
        <v>23</v>
      </c>
      <c r="I14" t="s">
        <v>23</v>
      </c>
      <c r="J14">
        <v>2</v>
      </c>
      <c r="K14">
        <f>SUM(M14:INDEX(M14:XFD14,1,M3))</f>
        <v>0</v>
      </c>
      <c r="L14" s="10"/>
    </row>
    <row r="15" spans="1:47" x14ac:dyDescent="0.3">
      <c r="A15" t="s">
        <v>64</v>
      </c>
      <c r="B15" t="s">
        <v>65</v>
      </c>
      <c r="C15" t="s">
        <v>66</v>
      </c>
      <c r="D15" t="s">
        <v>67</v>
      </c>
      <c r="E15" t="s">
        <v>68</v>
      </c>
      <c r="F15" t="s">
        <v>21</v>
      </c>
      <c r="G15" t="s">
        <v>22</v>
      </c>
      <c r="H15" t="s">
        <v>23</v>
      </c>
      <c r="I15" t="s">
        <v>23</v>
      </c>
      <c r="J15">
        <v>1</v>
      </c>
      <c r="K15">
        <f>SUM(M15:INDEX(M15:XFD15,1,M3))</f>
        <v>0</v>
      </c>
      <c r="L15" s="10"/>
    </row>
    <row r="16" spans="1:47" x14ac:dyDescent="0.3">
      <c r="A16" t="s">
        <v>69</v>
      </c>
      <c r="B16" t="s">
        <v>70</v>
      </c>
      <c r="C16" t="s">
        <v>71</v>
      </c>
      <c r="D16" t="s">
        <v>72</v>
      </c>
      <c r="E16" t="s">
        <v>73</v>
      </c>
      <c r="F16" t="s">
        <v>21</v>
      </c>
      <c r="G16" t="s">
        <v>22</v>
      </c>
      <c r="H16" t="s">
        <v>23</v>
      </c>
      <c r="I16" t="s">
        <v>23</v>
      </c>
      <c r="J16">
        <v>1</v>
      </c>
      <c r="K16">
        <f>SUM(M16:INDEX(M16:XFD16,1,M3))</f>
        <v>0</v>
      </c>
      <c r="L16" s="10"/>
    </row>
    <row r="17" spans="1:12" x14ac:dyDescent="0.3">
      <c r="A17" t="s">
        <v>74</v>
      </c>
      <c r="B17" t="s">
        <v>75</v>
      </c>
      <c r="C17" t="s">
        <v>76</v>
      </c>
      <c r="D17" t="s">
        <v>77</v>
      </c>
      <c r="E17" t="s">
        <v>78</v>
      </c>
      <c r="F17" t="s">
        <v>21</v>
      </c>
      <c r="G17" t="s">
        <v>22</v>
      </c>
      <c r="H17" t="s">
        <v>23</v>
      </c>
      <c r="I17" t="s">
        <v>23</v>
      </c>
      <c r="J17">
        <v>1</v>
      </c>
      <c r="K17">
        <f>SUM(M17:INDEX(M17:XFD17,1,M3))</f>
        <v>0</v>
      </c>
      <c r="L17" s="10"/>
    </row>
    <row r="18" spans="1:12" x14ac:dyDescent="0.3">
      <c r="A18" t="s">
        <v>79</v>
      </c>
      <c r="B18" t="s">
        <v>80</v>
      </c>
      <c r="C18" t="s">
        <v>81</v>
      </c>
      <c r="D18" t="s">
        <v>82</v>
      </c>
      <c r="E18" t="s">
        <v>83</v>
      </c>
      <c r="F18" t="s">
        <v>21</v>
      </c>
      <c r="G18" t="s">
        <v>22</v>
      </c>
      <c r="H18" t="s">
        <v>23</v>
      </c>
      <c r="I18" t="s">
        <v>23</v>
      </c>
      <c r="J18">
        <v>4</v>
      </c>
      <c r="K18">
        <f>SUM(M18:INDEX(M18:XFD18,1,M3))</f>
        <v>0</v>
      </c>
      <c r="L18" s="10"/>
    </row>
    <row r="19" spans="1:12" x14ac:dyDescent="0.3">
      <c r="A19" t="s">
        <v>84</v>
      </c>
      <c r="B19" t="s">
        <v>85</v>
      </c>
      <c r="C19" t="s">
        <v>86</v>
      </c>
      <c r="D19" t="s">
        <v>87</v>
      </c>
      <c r="E19" t="s">
        <v>88</v>
      </c>
      <c r="F19" t="s">
        <v>21</v>
      </c>
      <c r="G19" t="s">
        <v>22</v>
      </c>
      <c r="H19" t="s">
        <v>23</v>
      </c>
      <c r="I19" t="s">
        <v>23</v>
      </c>
      <c r="J19">
        <v>2</v>
      </c>
      <c r="K19">
        <f>SUM(M19:INDEX(M19:XFD19,1,M3))</f>
        <v>0</v>
      </c>
      <c r="L19" s="10"/>
    </row>
    <row r="20" spans="1:12" x14ac:dyDescent="0.3">
      <c r="A20" t="s">
        <v>89</v>
      </c>
      <c r="B20" t="s">
        <v>90</v>
      </c>
      <c r="C20" t="s">
        <v>91</v>
      </c>
      <c r="D20" t="s">
        <v>92</v>
      </c>
      <c r="E20" t="s">
        <v>93</v>
      </c>
      <c r="F20" t="s">
        <v>21</v>
      </c>
      <c r="G20" t="s">
        <v>22</v>
      </c>
      <c r="H20" t="s">
        <v>23</v>
      </c>
      <c r="I20" t="s">
        <v>23</v>
      </c>
      <c r="J20">
        <v>2</v>
      </c>
      <c r="K20">
        <f>SUM(M20:INDEX(M20:XFD20,1,M3))</f>
        <v>0</v>
      </c>
      <c r="L20" s="10"/>
    </row>
    <row r="21" spans="1:12" x14ac:dyDescent="0.3">
      <c r="A21" t="s">
        <v>94</v>
      </c>
      <c r="B21" t="s">
        <v>95</v>
      </c>
      <c r="C21" t="s">
        <v>96</v>
      </c>
      <c r="D21" t="s">
        <v>97</v>
      </c>
      <c r="E21" t="s">
        <v>98</v>
      </c>
      <c r="F21" t="s">
        <v>21</v>
      </c>
      <c r="G21" t="s">
        <v>22</v>
      </c>
      <c r="H21" t="s">
        <v>23</v>
      </c>
      <c r="I21" t="s">
        <v>23</v>
      </c>
      <c r="J21">
        <v>6</v>
      </c>
      <c r="K21">
        <f>SUM(M21:INDEX(M21:XFD21,1,M3))</f>
        <v>0</v>
      </c>
      <c r="L21" s="10"/>
    </row>
    <row r="22" spans="1:12" x14ac:dyDescent="0.3">
      <c r="A22" t="s">
        <v>99</v>
      </c>
      <c r="B22" t="s">
        <v>100</v>
      </c>
      <c r="C22" t="s">
        <v>101</v>
      </c>
      <c r="D22" t="s">
        <v>102</v>
      </c>
      <c r="E22" t="s">
        <v>103</v>
      </c>
      <c r="F22" t="s">
        <v>21</v>
      </c>
      <c r="G22" t="s">
        <v>22</v>
      </c>
      <c r="H22" t="s">
        <v>23</v>
      </c>
      <c r="I22" t="s">
        <v>23</v>
      </c>
      <c r="J22">
        <v>2</v>
      </c>
      <c r="K22">
        <f>SUM(M22:INDEX(M22:XFD22,1,M3))</f>
        <v>0</v>
      </c>
      <c r="L22" s="10"/>
    </row>
    <row r="23" spans="1:12" x14ac:dyDescent="0.3">
      <c r="A23" t="s">
        <v>104</v>
      </c>
      <c r="B23" t="s">
        <v>105</v>
      </c>
      <c r="C23" t="s">
        <v>106</v>
      </c>
      <c r="D23" t="s">
        <v>107</v>
      </c>
      <c r="E23" t="s">
        <v>108</v>
      </c>
      <c r="F23" t="s">
        <v>21</v>
      </c>
      <c r="G23" t="s">
        <v>22</v>
      </c>
      <c r="H23" t="s">
        <v>23</v>
      </c>
      <c r="I23" t="s">
        <v>23</v>
      </c>
      <c r="J23">
        <v>8</v>
      </c>
      <c r="K23">
        <f>SUM(M23:INDEX(M23:XFD23,1,M3))</f>
        <v>0</v>
      </c>
      <c r="L23" s="10"/>
    </row>
    <row r="24" spans="1:12" x14ac:dyDescent="0.3">
      <c r="A24" t="s">
        <v>109</v>
      </c>
      <c r="B24" t="s">
        <v>110</v>
      </c>
      <c r="C24" t="s">
        <v>111</v>
      </c>
      <c r="D24" t="s">
        <v>112</v>
      </c>
      <c r="E24" t="s">
        <v>113</v>
      </c>
      <c r="F24" t="s">
        <v>21</v>
      </c>
      <c r="G24" t="s">
        <v>22</v>
      </c>
      <c r="H24" t="s">
        <v>23</v>
      </c>
      <c r="I24" t="s">
        <v>23</v>
      </c>
      <c r="J24">
        <v>1</v>
      </c>
      <c r="K24">
        <f>SUM(M24:INDEX(M24:XFD24,1,M3))</f>
        <v>0</v>
      </c>
      <c r="L24" s="10"/>
    </row>
    <row r="25" spans="1:12" x14ac:dyDescent="0.3">
      <c r="A25" t="s">
        <v>114</v>
      </c>
      <c r="B25" t="s">
        <v>115</v>
      </c>
      <c r="C25" t="s">
        <v>116</v>
      </c>
      <c r="D25" t="s">
        <v>117</v>
      </c>
      <c r="E25" t="s">
        <v>118</v>
      </c>
      <c r="F25" t="s">
        <v>21</v>
      </c>
      <c r="G25" t="s">
        <v>22</v>
      </c>
      <c r="H25" t="s">
        <v>23</v>
      </c>
      <c r="I25" t="s">
        <v>23</v>
      </c>
      <c r="J25">
        <v>1</v>
      </c>
      <c r="K25">
        <f>SUM(M25:INDEX(M25:XFD25,1,M3))</f>
        <v>0</v>
      </c>
      <c r="L25" s="10"/>
    </row>
    <row r="26" spans="1:12" x14ac:dyDescent="0.3">
      <c r="A26" t="s">
        <v>119</v>
      </c>
      <c r="B26" t="s">
        <v>120</v>
      </c>
      <c r="C26" t="s">
        <v>121</v>
      </c>
      <c r="D26" t="s">
        <v>122</v>
      </c>
      <c r="E26" t="s">
        <v>123</v>
      </c>
      <c r="F26" t="s">
        <v>21</v>
      </c>
      <c r="G26" t="s">
        <v>22</v>
      </c>
      <c r="H26" t="s">
        <v>23</v>
      </c>
      <c r="I26" t="s">
        <v>23</v>
      </c>
      <c r="J26">
        <v>9</v>
      </c>
      <c r="K26">
        <f>SUM(M26:INDEX(M26:XFD26,1,M3))</f>
        <v>0</v>
      </c>
      <c r="L26" s="10"/>
    </row>
    <row r="27" spans="1:12" x14ac:dyDescent="0.3">
      <c r="A27" t="s">
        <v>124</v>
      </c>
      <c r="B27" t="s">
        <v>125</v>
      </c>
      <c r="C27" t="s">
        <v>126</v>
      </c>
      <c r="D27" t="s">
        <v>127</v>
      </c>
      <c r="E27" t="s">
        <v>128</v>
      </c>
      <c r="F27" t="s">
        <v>21</v>
      </c>
      <c r="G27" t="s">
        <v>22</v>
      </c>
      <c r="H27" t="s">
        <v>23</v>
      </c>
      <c r="I27" t="s">
        <v>23</v>
      </c>
      <c r="J27">
        <v>7</v>
      </c>
      <c r="K27">
        <f>SUM(M27:INDEX(M27:XFD27,1,M3))</f>
        <v>0</v>
      </c>
      <c r="L27" s="10"/>
    </row>
    <row r="28" spans="1:12" x14ac:dyDescent="0.3">
      <c r="A28" t="s">
        <v>129</v>
      </c>
      <c r="B28" t="s">
        <v>130</v>
      </c>
      <c r="C28" t="s">
        <v>131</v>
      </c>
      <c r="D28" t="s">
        <v>132</v>
      </c>
      <c r="E28" t="s">
        <v>133</v>
      </c>
      <c r="F28" t="s">
        <v>21</v>
      </c>
      <c r="G28" t="s">
        <v>22</v>
      </c>
      <c r="H28" t="s">
        <v>23</v>
      </c>
      <c r="I28" t="s">
        <v>23</v>
      </c>
      <c r="J28">
        <v>10</v>
      </c>
      <c r="K28">
        <f>SUM(M28:INDEX(M28:XFD28,1,M3))</f>
        <v>0</v>
      </c>
      <c r="L28" s="10"/>
    </row>
    <row r="29" spans="1:12" x14ac:dyDescent="0.3">
      <c r="A29" t="s">
        <v>134</v>
      </c>
      <c r="B29" t="s">
        <v>135</v>
      </c>
      <c r="C29" t="s">
        <v>136</v>
      </c>
      <c r="D29" t="s">
        <v>137</v>
      </c>
      <c r="E29" t="s">
        <v>138</v>
      </c>
      <c r="F29" t="s">
        <v>21</v>
      </c>
      <c r="G29" t="s">
        <v>22</v>
      </c>
      <c r="H29" t="s">
        <v>23</v>
      </c>
      <c r="I29" t="s">
        <v>23</v>
      </c>
      <c r="J29">
        <v>4</v>
      </c>
      <c r="K29">
        <f>SUM(M29:INDEX(M29:XFD29,1,M3))</f>
        <v>0</v>
      </c>
      <c r="L29" s="10"/>
    </row>
    <row r="30" spans="1:12" x14ac:dyDescent="0.3">
      <c r="A30" t="s">
        <v>139</v>
      </c>
      <c r="B30" t="s">
        <v>140</v>
      </c>
      <c r="C30" t="s">
        <v>141</v>
      </c>
      <c r="D30" t="s">
        <v>142</v>
      </c>
      <c r="E30" t="s">
        <v>143</v>
      </c>
      <c r="F30" t="s">
        <v>21</v>
      </c>
      <c r="G30" t="s">
        <v>22</v>
      </c>
      <c r="H30" t="s">
        <v>23</v>
      </c>
      <c r="I30" t="s">
        <v>23</v>
      </c>
      <c r="J30">
        <v>1</v>
      </c>
      <c r="K30">
        <f>SUM(M30:INDEX(M30:XFD30,1,M3))</f>
        <v>0</v>
      </c>
      <c r="L30" s="10"/>
    </row>
    <row r="31" spans="1:12" x14ac:dyDescent="0.3">
      <c r="A31" t="s">
        <v>144</v>
      </c>
      <c r="B31" t="s">
        <v>145</v>
      </c>
      <c r="C31" t="s">
        <v>146</v>
      </c>
      <c r="D31" t="s">
        <v>147</v>
      </c>
      <c r="E31" t="s">
        <v>148</v>
      </c>
      <c r="F31" t="s">
        <v>21</v>
      </c>
      <c r="G31" t="s">
        <v>22</v>
      </c>
      <c r="H31" t="s">
        <v>23</v>
      </c>
      <c r="I31" t="s">
        <v>23</v>
      </c>
      <c r="J31">
        <v>5</v>
      </c>
      <c r="K31">
        <f>SUM(M31:INDEX(M31:XFD31,1,M3))</f>
        <v>0</v>
      </c>
      <c r="L31" s="10"/>
    </row>
    <row r="32" spans="1:12" x14ac:dyDescent="0.3">
      <c r="A32" t="s">
        <v>149</v>
      </c>
      <c r="B32" t="s">
        <v>150</v>
      </c>
      <c r="C32" t="s">
        <v>151</v>
      </c>
      <c r="D32" t="s">
        <v>152</v>
      </c>
      <c r="E32" t="s">
        <v>153</v>
      </c>
      <c r="F32" t="s">
        <v>21</v>
      </c>
      <c r="G32" t="s">
        <v>22</v>
      </c>
      <c r="H32" t="s">
        <v>23</v>
      </c>
      <c r="I32" t="s">
        <v>23</v>
      </c>
      <c r="J32">
        <v>8</v>
      </c>
      <c r="K32">
        <f>SUM(M32:INDEX(M32:XFD32,1,M3))</f>
        <v>0</v>
      </c>
      <c r="L32" s="10"/>
    </row>
    <row r="33" spans="1:12" x14ac:dyDescent="0.3">
      <c r="A33" t="s">
        <v>154</v>
      </c>
      <c r="B33" t="s">
        <v>155</v>
      </c>
      <c r="C33" t="s">
        <v>156</v>
      </c>
      <c r="D33" t="s">
        <v>157</v>
      </c>
      <c r="E33" t="s">
        <v>158</v>
      </c>
      <c r="F33" t="s">
        <v>21</v>
      </c>
      <c r="G33" t="s">
        <v>22</v>
      </c>
      <c r="H33" t="s">
        <v>23</v>
      </c>
      <c r="I33" t="s">
        <v>23</v>
      </c>
      <c r="J33">
        <v>2</v>
      </c>
      <c r="K33">
        <f>SUM(M33:INDEX(M33:XFD33,1,M3))</f>
        <v>0</v>
      </c>
      <c r="L33" s="10"/>
    </row>
    <row r="34" spans="1:12" x14ac:dyDescent="0.3">
      <c r="A34" t="s">
        <v>159</v>
      </c>
      <c r="B34" t="s">
        <v>160</v>
      </c>
      <c r="C34" t="s">
        <v>161</v>
      </c>
      <c r="D34" t="s">
        <v>162</v>
      </c>
      <c r="E34" t="s">
        <v>163</v>
      </c>
      <c r="F34" t="s">
        <v>21</v>
      </c>
      <c r="G34" t="s">
        <v>22</v>
      </c>
      <c r="H34" t="s">
        <v>23</v>
      </c>
      <c r="I34" t="s">
        <v>23</v>
      </c>
      <c r="J34">
        <v>2</v>
      </c>
      <c r="K34">
        <f>SUM(M34:INDEX(M34:XFD34,1,M3))</f>
        <v>0</v>
      </c>
      <c r="L34" s="10"/>
    </row>
    <row r="35" spans="1:12" x14ac:dyDescent="0.3">
      <c r="A35" t="s">
        <v>164</v>
      </c>
      <c r="B35" t="s">
        <v>165</v>
      </c>
      <c r="C35" t="s">
        <v>166</v>
      </c>
      <c r="D35" t="s">
        <v>167</v>
      </c>
      <c r="E35" t="s">
        <v>168</v>
      </c>
      <c r="F35" t="s">
        <v>21</v>
      </c>
      <c r="G35" t="s">
        <v>22</v>
      </c>
      <c r="H35" t="s">
        <v>23</v>
      </c>
      <c r="I35" t="s">
        <v>23</v>
      </c>
      <c r="J35">
        <v>1</v>
      </c>
      <c r="K35">
        <f>SUM(M35:INDEX(M35:XFD35,1,M3))</f>
        <v>0</v>
      </c>
      <c r="L35" s="10"/>
    </row>
    <row r="36" spans="1:12" x14ac:dyDescent="0.3">
      <c r="A36" t="s">
        <v>169</v>
      </c>
      <c r="B36" t="s">
        <v>170</v>
      </c>
      <c r="C36" t="s">
        <v>171</v>
      </c>
      <c r="D36" t="s">
        <v>172</v>
      </c>
      <c r="E36" t="s">
        <v>173</v>
      </c>
      <c r="F36" t="s">
        <v>21</v>
      </c>
      <c r="G36" t="s">
        <v>22</v>
      </c>
      <c r="H36" t="s">
        <v>23</v>
      </c>
      <c r="I36" t="s">
        <v>23</v>
      </c>
      <c r="J36">
        <v>1</v>
      </c>
      <c r="K36">
        <f>SUM(M36:INDEX(M36:XFD36,1,M3))</f>
        <v>0</v>
      </c>
      <c r="L36" s="10"/>
    </row>
    <row r="37" spans="1:12" x14ac:dyDescent="0.3">
      <c r="A37" t="s">
        <v>174</v>
      </c>
      <c r="B37" t="s">
        <v>175</v>
      </c>
      <c r="C37" t="s">
        <v>176</v>
      </c>
      <c r="D37" t="s">
        <v>177</v>
      </c>
      <c r="E37" t="s">
        <v>178</v>
      </c>
      <c r="F37" t="s">
        <v>21</v>
      </c>
      <c r="G37" t="s">
        <v>22</v>
      </c>
      <c r="H37" t="s">
        <v>23</v>
      </c>
      <c r="I37" t="s">
        <v>23</v>
      </c>
      <c r="J37">
        <v>10</v>
      </c>
      <c r="K37">
        <f>SUM(M37:INDEX(M37:XFD37,1,M3))</f>
        <v>0</v>
      </c>
      <c r="L37" s="10"/>
    </row>
    <row r="38" spans="1:12" x14ac:dyDescent="0.3">
      <c r="A38" t="s">
        <v>179</v>
      </c>
      <c r="B38" t="s">
        <v>180</v>
      </c>
      <c r="C38" t="s">
        <v>181</v>
      </c>
      <c r="D38" t="s">
        <v>182</v>
      </c>
      <c r="E38" t="s">
        <v>183</v>
      </c>
      <c r="F38" t="s">
        <v>21</v>
      </c>
      <c r="G38" t="s">
        <v>22</v>
      </c>
      <c r="H38" t="s">
        <v>23</v>
      </c>
      <c r="I38" t="s">
        <v>23</v>
      </c>
      <c r="J38">
        <v>1</v>
      </c>
      <c r="K38">
        <f>SUM(M38:INDEX(M38:XFD38,1,M3))</f>
        <v>0</v>
      </c>
      <c r="L38" s="10"/>
    </row>
    <row r="39" spans="1:12" x14ac:dyDescent="0.3">
      <c r="A39" t="s">
        <v>184</v>
      </c>
      <c r="B39" t="s">
        <v>185</v>
      </c>
      <c r="C39" t="s">
        <v>186</v>
      </c>
      <c r="D39" t="s">
        <v>187</v>
      </c>
      <c r="E39" t="s">
        <v>188</v>
      </c>
      <c r="F39" t="s">
        <v>21</v>
      </c>
      <c r="G39" t="s">
        <v>22</v>
      </c>
      <c r="H39" t="s">
        <v>23</v>
      </c>
      <c r="I39" t="s">
        <v>23</v>
      </c>
      <c r="J39">
        <v>8</v>
      </c>
      <c r="K39">
        <f>SUM(M39:INDEX(M39:XFD39,1,M3))</f>
        <v>0</v>
      </c>
      <c r="L39" s="10"/>
    </row>
    <row r="40" spans="1:12" x14ac:dyDescent="0.3">
      <c r="A40" t="s">
        <v>189</v>
      </c>
      <c r="B40" t="s">
        <v>190</v>
      </c>
      <c r="C40" t="s">
        <v>191</v>
      </c>
      <c r="D40" t="s">
        <v>192</v>
      </c>
      <c r="E40" t="s">
        <v>193</v>
      </c>
      <c r="F40" t="s">
        <v>21</v>
      </c>
      <c r="G40" t="s">
        <v>22</v>
      </c>
      <c r="H40" t="s">
        <v>23</v>
      </c>
      <c r="I40" t="s">
        <v>23</v>
      </c>
      <c r="J40">
        <v>3</v>
      </c>
      <c r="K40">
        <f>SUM(M40:INDEX(M40:XFD40,1,M3))</f>
        <v>0</v>
      </c>
      <c r="L40" s="10"/>
    </row>
    <row r="41" spans="1:12" x14ac:dyDescent="0.3">
      <c r="A41" t="s">
        <v>194</v>
      </c>
      <c r="B41" t="s">
        <v>195</v>
      </c>
      <c r="C41" t="s">
        <v>196</v>
      </c>
      <c r="D41" t="s">
        <v>197</v>
      </c>
      <c r="E41" t="s">
        <v>198</v>
      </c>
      <c r="F41" t="s">
        <v>21</v>
      </c>
      <c r="G41" t="s">
        <v>22</v>
      </c>
      <c r="H41" t="s">
        <v>23</v>
      </c>
      <c r="I41" t="s">
        <v>23</v>
      </c>
      <c r="J41">
        <v>1</v>
      </c>
      <c r="K41">
        <f>SUM(M41:INDEX(M41:XFD41,1,M3))</f>
        <v>0</v>
      </c>
      <c r="L41" s="10"/>
    </row>
    <row r="42" spans="1:12" x14ac:dyDescent="0.3">
      <c r="A42" t="s">
        <v>199</v>
      </c>
      <c r="B42" t="s">
        <v>200</v>
      </c>
      <c r="C42" t="s">
        <v>201</v>
      </c>
      <c r="D42" t="s">
        <v>202</v>
      </c>
      <c r="E42" t="s">
        <v>203</v>
      </c>
      <c r="F42" t="s">
        <v>21</v>
      </c>
      <c r="G42" t="s">
        <v>22</v>
      </c>
      <c r="H42" t="s">
        <v>23</v>
      </c>
      <c r="I42" t="s">
        <v>23</v>
      </c>
      <c r="J42">
        <v>1</v>
      </c>
      <c r="K42">
        <f>SUM(M42:INDEX(M42:XFD42,1,M3))</f>
        <v>0</v>
      </c>
      <c r="L42" s="10"/>
    </row>
    <row r="43" spans="1:12" x14ac:dyDescent="0.3">
      <c r="A43" t="s">
        <v>204</v>
      </c>
      <c r="B43" t="s">
        <v>205</v>
      </c>
      <c r="C43" t="s">
        <v>206</v>
      </c>
      <c r="D43" t="s">
        <v>207</v>
      </c>
      <c r="E43" t="s">
        <v>208</v>
      </c>
      <c r="F43" t="s">
        <v>21</v>
      </c>
      <c r="G43" t="s">
        <v>22</v>
      </c>
      <c r="H43" t="s">
        <v>23</v>
      </c>
      <c r="I43" t="s">
        <v>23</v>
      </c>
      <c r="J43">
        <v>5</v>
      </c>
      <c r="K43">
        <f>SUM(M43:INDEX(M43:XFD43,1,M3))</f>
        <v>0</v>
      </c>
      <c r="L43" s="10"/>
    </row>
    <row r="44" spans="1:12" x14ac:dyDescent="0.3">
      <c r="A44" t="s">
        <v>209</v>
      </c>
      <c r="B44" t="s">
        <v>210</v>
      </c>
      <c r="C44" t="s">
        <v>211</v>
      </c>
      <c r="D44" t="s">
        <v>212</v>
      </c>
      <c r="E44" t="s">
        <v>213</v>
      </c>
      <c r="F44" t="s">
        <v>21</v>
      </c>
      <c r="G44" t="s">
        <v>22</v>
      </c>
      <c r="H44" t="s">
        <v>23</v>
      </c>
      <c r="I44" t="s">
        <v>23</v>
      </c>
      <c r="J44">
        <v>1</v>
      </c>
      <c r="K44">
        <f>SUM(M44:INDEX(M44:XFD44,1,M3))</f>
        <v>0</v>
      </c>
      <c r="L44" s="10"/>
    </row>
    <row r="45" spans="1:12" x14ac:dyDescent="0.3">
      <c r="A45" t="s">
        <v>214</v>
      </c>
      <c r="B45" t="s">
        <v>215</v>
      </c>
      <c r="C45" t="s">
        <v>216</v>
      </c>
      <c r="D45" t="s">
        <v>217</v>
      </c>
      <c r="E45" t="s">
        <v>218</v>
      </c>
      <c r="F45" t="s">
        <v>21</v>
      </c>
      <c r="G45" t="s">
        <v>22</v>
      </c>
      <c r="H45" t="s">
        <v>23</v>
      </c>
      <c r="I45" t="s">
        <v>23</v>
      </c>
      <c r="J45">
        <v>10</v>
      </c>
      <c r="K45">
        <f>SUM(M45:INDEX(M45:XFD45,1,M3))</f>
        <v>0</v>
      </c>
      <c r="L45" s="10"/>
    </row>
    <row r="46" spans="1:12" x14ac:dyDescent="0.3">
      <c r="A46" t="s">
        <v>219</v>
      </c>
      <c r="B46" t="s">
        <v>220</v>
      </c>
      <c r="C46" t="s">
        <v>221</v>
      </c>
      <c r="D46" t="s">
        <v>222</v>
      </c>
      <c r="E46" t="s">
        <v>223</v>
      </c>
      <c r="F46" t="s">
        <v>21</v>
      </c>
      <c r="G46" t="s">
        <v>22</v>
      </c>
      <c r="H46" t="s">
        <v>23</v>
      </c>
      <c r="I46" t="s">
        <v>23</v>
      </c>
      <c r="J46">
        <v>3</v>
      </c>
      <c r="K46">
        <f>SUM(M46:INDEX(M46:XFD46,1,M3))</f>
        <v>0</v>
      </c>
      <c r="L46" s="10"/>
    </row>
    <row r="47" spans="1:12" x14ac:dyDescent="0.3">
      <c r="A47" t="s">
        <v>224</v>
      </c>
      <c r="B47" t="s">
        <v>225</v>
      </c>
      <c r="C47" t="s">
        <v>226</v>
      </c>
      <c r="D47" t="s">
        <v>227</v>
      </c>
      <c r="E47" t="s">
        <v>228</v>
      </c>
      <c r="F47" t="s">
        <v>21</v>
      </c>
      <c r="G47" t="s">
        <v>22</v>
      </c>
      <c r="H47" t="s">
        <v>23</v>
      </c>
      <c r="I47" t="s">
        <v>23</v>
      </c>
      <c r="J47">
        <v>8</v>
      </c>
      <c r="K47">
        <f>SUM(M47:INDEX(M47:XFD47,1,M3))</f>
        <v>0</v>
      </c>
      <c r="L47" s="10"/>
    </row>
    <row r="48" spans="1:12" x14ac:dyDescent="0.3">
      <c r="A48" t="s">
        <v>229</v>
      </c>
      <c r="B48" t="s">
        <v>230</v>
      </c>
      <c r="C48" t="s">
        <v>231</v>
      </c>
      <c r="D48" t="s">
        <v>232</v>
      </c>
      <c r="E48" t="s">
        <v>233</v>
      </c>
      <c r="F48" t="s">
        <v>21</v>
      </c>
      <c r="G48" t="s">
        <v>22</v>
      </c>
      <c r="H48" t="s">
        <v>23</v>
      </c>
      <c r="I48" t="s">
        <v>23</v>
      </c>
      <c r="J48">
        <v>6</v>
      </c>
      <c r="K48">
        <f>SUM(M48:INDEX(M48:XFD48,1,M3))</f>
        <v>0</v>
      </c>
      <c r="L48" s="10"/>
    </row>
    <row r="49" spans="1:12" x14ac:dyDescent="0.3">
      <c r="A49" t="s">
        <v>234</v>
      </c>
      <c r="B49" t="s">
        <v>235</v>
      </c>
      <c r="C49" t="s">
        <v>236</v>
      </c>
      <c r="D49" t="s">
        <v>237</v>
      </c>
      <c r="E49" t="s">
        <v>238</v>
      </c>
      <c r="F49" t="s">
        <v>21</v>
      </c>
      <c r="G49" t="s">
        <v>22</v>
      </c>
      <c r="H49" t="s">
        <v>23</v>
      </c>
      <c r="I49" t="s">
        <v>23</v>
      </c>
      <c r="J49">
        <v>10</v>
      </c>
      <c r="K49">
        <f>SUM(M49:INDEX(M49:XFD49,1,M3))</f>
        <v>0</v>
      </c>
      <c r="L49" s="10"/>
    </row>
    <row r="50" spans="1:12" x14ac:dyDescent="0.3">
      <c r="A50" t="s">
        <v>239</v>
      </c>
      <c r="B50" t="s">
        <v>240</v>
      </c>
      <c r="C50" t="s">
        <v>241</v>
      </c>
      <c r="D50" t="s">
        <v>242</v>
      </c>
      <c r="E50" t="s">
        <v>243</v>
      </c>
      <c r="F50" t="s">
        <v>21</v>
      </c>
      <c r="G50" t="s">
        <v>22</v>
      </c>
      <c r="H50" t="s">
        <v>23</v>
      </c>
      <c r="I50" t="s">
        <v>23</v>
      </c>
      <c r="J50">
        <v>1</v>
      </c>
      <c r="K50">
        <f>SUM(M50:INDEX(M50:XFD50,1,M3))</f>
        <v>0</v>
      </c>
      <c r="L50" s="10"/>
    </row>
    <row r="51" spans="1:12" x14ac:dyDescent="0.3">
      <c r="A51" t="s">
        <v>244</v>
      </c>
      <c r="B51" t="s">
        <v>245</v>
      </c>
      <c r="C51" t="s">
        <v>246</v>
      </c>
      <c r="D51" t="s">
        <v>247</v>
      </c>
      <c r="E51" t="s">
        <v>248</v>
      </c>
      <c r="F51" t="s">
        <v>21</v>
      </c>
      <c r="G51" t="s">
        <v>22</v>
      </c>
      <c r="H51" t="s">
        <v>23</v>
      </c>
      <c r="I51" t="s">
        <v>23</v>
      </c>
      <c r="J51">
        <v>3</v>
      </c>
      <c r="K51">
        <f>SUM(M51:INDEX(M51:XFD51,1,M3))</f>
        <v>0</v>
      </c>
      <c r="L51" s="10"/>
    </row>
    <row r="52" spans="1:12" x14ac:dyDescent="0.3">
      <c r="A52" t="s">
        <v>249</v>
      </c>
      <c r="B52" t="s">
        <v>250</v>
      </c>
      <c r="C52" t="s">
        <v>251</v>
      </c>
      <c r="D52" t="s">
        <v>252</v>
      </c>
      <c r="E52" t="s">
        <v>253</v>
      </c>
      <c r="F52" t="s">
        <v>21</v>
      </c>
      <c r="G52" t="s">
        <v>22</v>
      </c>
      <c r="H52" t="s">
        <v>23</v>
      </c>
      <c r="I52" t="s">
        <v>23</v>
      </c>
      <c r="J52">
        <v>2</v>
      </c>
      <c r="K52">
        <f>SUM(M52:INDEX(M52:XFD52,1,M3))</f>
        <v>0</v>
      </c>
      <c r="L52" s="10"/>
    </row>
    <row r="53" spans="1:12" x14ac:dyDescent="0.3">
      <c r="A53" t="s">
        <v>254</v>
      </c>
      <c r="B53" t="s">
        <v>255</v>
      </c>
      <c r="C53" t="s">
        <v>256</v>
      </c>
      <c r="D53" t="s">
        <v>257</v>
      </c>
      <c r="E53" t="s">
        <v>258</v>
      </c>
      <c r="F53" t="s">
        <v>21</v>
      </c>
      <c r="G53" t="s">
        <v>22</v>
      </c>
      <c r="H53" t="s">
        <v>23</v>
      </c>
      <c r="I53" t="s">
        <v>23</v>
      </c>
      <c r="J53">
        <v>7</v>
      </c>
      <c r="K53">
        <f>SUM(M53:INDEX(M53:XFD53,1,M3))</f>
        <v>0</v>
      </c>
      <c r="L53" s="10"/>
    </row>
    <row r="54" spans="1:12" x14ac:dyDescent="0.3">
      <c r="A54" t="s">
        <v>259</v>
      </c>
      <c r="B54" t="s">
        <v>260</v>
      </c>
      <c r="C54" t="s">
        <v>261</v>
      </c>
      <c r="D54" t="s">
        <v>262</v>
      </c>
      <c r="E54" t="s">
        <v>263</v>
      </c>
      <c r="F54" t="s">
        <v>21</v>
      </c>
      <c r="G54" t="s">
        <v>22</v>
      </c>
      <c r="H54" t="s">
        <v>23</v>
      </c>
      <c r="I54" t="s">
        <v>23</v>
      </c>
      <c r="J54">
        <v>12</v>
      </c>
      <c r="K54">
        <f>SUM(M54:INDEX(M54:XFD54,1,M3))</f>
        <v>0</v>
      </c>
      <c r="L54" s="10"/>
    </row>
    <row r="55" spans="1:12" x14ac:dyDescent="0.3">
      <c r="A55" t="s">
        <v>264</v>
      </c>
      <c r="B55" t="s">
        <v>265</v>
      </c>
      <c r="C55" t="s">
        <v>266</v>
      </c>
      <c r="D55" t="s">
        <v>267</v>
      </c>
      <c r="E55" t="s">
        <v>268</v>
      </c>
      <c r="F55" t="s">
        <v>21</v>
      </c>
      <c r="G55" t="s">
        <v>22</v>
      </c>
      <c r="H55" t="s">
        <v>23</v>
      </c>
      <c r="I55" t="s">
        <v>23</v>
      </c>
      <c r="J55">
        <v>1</v>
      </c>
      <c r="K55">
        <f>SUM(M55:INDEX(M55:XFD55,1,M3))</f>
        <v>0</v>
      </c>
      <c r="L55" s="10"/>
    </row>
    <row r="56" spans="1:12" x14ac:dyDescent="0.3">
      <c r="A56" t="s">
        <v>269</v>
      </c>
      <c r="B56" t="s">
        <v>270</v>
      </c>
      <c r="C56" t="s">
        <v>271</v>
      </c>
      <c r="D56" t="s">
        <v>272</v>
      </c>
      <c r="E56" t="s">
        <v>273</v>
      </c>
      <c r="F56" t="s">
        <v>21</v>
      </c>
      <c r="G56" t="s">
        <v>22</v>
      </c>
      <c r="H56" t="s">
        <v>23</v>
      </c>
      <c r="I56" t="s">
        <v>23</v>
      </c>
      <c r="J56">
        <v>8</v>
      </c>
      <c r="K56">
        <f>SUM(M56:INDEX(M56:XFD56,1,M3))</f>
        <v>0</v>
      </c>
      <c r="L56" s="10"/>
    </row>
    <row r="57" spans="1:12" x14ac:dyDescent="0.3">
      <c r="A57" t="s">
        <v>274</v>
      </c>
      <c r="B57" t="s">
        <v>275</v>
      </c>
      <c r="C57" t="s">
        <v>276</v>
      </c>
      <c r="D57" t="s">
        <v>277</v>
      </c>
      <c r="E57" t="s">
        <v>278</v>
      </c>
      <c r="F57" t="s">
        <v>21</v>
      </c>
      <c r="G57" t="s">
        <v>22</v>
      </c>
      <c r="H57" t="s">
        <v>23</v>
      </c>
      <c r="I57" t="s">
        <v>23</v>
      </c>
      <c r="J57">
        <v>11</v>
      </c>
      <c r="K57">
        <f>SUM(M57:INDEX(M57:XFD57,1,M3))</f>
        <v>0</v>
      </c>
      <c r="L57" s="10"/>
    </row>
    <row r="58" spans="1:12" x14ac:dyDescent="0.3">
      <c r="A58" t="s">
        <v>279</v>
      </c>
      <c r="B58" t="s">
        <v>280</v>
      </c>
      <c r="C58" t="s">
        <v>281</v>
      </c>
      <c r="D58" t="s">
        <v>282</v>
      </c>
      <c r="E58" t="s">
        <v>283</v>
      </c>
      <c r="F58" t="s">
        <v>21</v>
      </c>
      <c r="G58" t="s">
        <v>22</v>
      </c>
      <c r="H58" t="s">
        <v>23</v>
      </c>
      <c r="I58" t="s">
        <v>23</v>
      </c>
      <c r="J58">
        <v>10</v>
      </c>
      <c r="K58">
        <f>SUM(M58:INDEX(M58:XFD58,1,M3))</f>
        <v>0</v>
      </c>
      <c r="L58" s="10"/>
    </row>
    <row r="59" spans="1:12" x14ac:dyDescent="0.3">
      <c r="A59" t="s">
        <v>284</v>
      </c>
      <c r="B59" t="s">
        <v>285</v>
      </c>
      <c r="C59" t="s">
        <v>286</v>
      </c>
      <c r="D59" t="s">
        <v>287</v>
      </c>
      <c r="E59" t="s">
        <v>288</v>
      </c>
      <c r="F59" t="s">
        <v>21</v>
      </c>
      <c r="G59" t="s">
        <v>22</v>
      </c>
      <c r="H59" t="s">
        <v>23</v>
      </c>
      <c r="I59" t="s">
        <v>23</v>
      </c>
      <c r="J59">
        <v>1</v>
      </c>
      <c r="K59">
        <f>SUM(M59:INDEX(M59:XFD59,1,M3))</f>
        <v>0</v>
      </c>
      <c r="L59" s="10"/>
    </row>
    <row r="60" spans="1:12" x14ac:dyDescent="0.3">
      <c r="A60" t="s">
        <v>289</v>
      </c>
      <c r="B60" t="s">
        <v>290</v>
      </c>
      <c r="C60" t="s">
        <v>291</v>
      </c>
      <c r="D60" t="s">
        <v>292</v>
      </c>
      <c r="E60" t="s">
        <v>293</v>
      </c>
      <c r="F60" t="s">
        <v>21</v>
      </c>
      <c r="G60" t="s">
        <v>22</v>
      </c>
      <c r="H60" t="s">
        <v>23</v>
      </c>
      <c r="I60" t="s">
        <v>23</v>
      </c>
      <c r="J60">
        <v>1</v>
      </c>
      <c r="K60">
        <f>SUM(M60:INDEX(M60:XFD60,1,M3))</f>
        <v>0</v>
      </c>
      <c r="L60" s="10"/>
    </row>
    <row r="61" spans="1:12" x14ac:dyDescent="0.3">
      <c r="A61" t="s">
        <v>294</v>
      </c>
      <c r="B61" t="s">
        <v>295</v>
      </c>
      <c r="C61" t="s">
        <v>296</v>
      </c>
      <c r="D61" t="s">
        <v>297</v>
      </c>
      <c r="E61" t="s">
        <v>298</v>
      </c>
      <c r="F61" t="s">
        <v>21</v>
      </c>
      <c r="G61" t="s">
        <v>22</v>
      </c>
      <c r="H61" t="s">
        <v>23</v>
      </c>
      <c r="I61" t="s">
        <v>23</v>
      </c>
      <c r="J61">
        <v>2</v>
      </c>
      <c r="K61">
        <f>SUM(M61:INDEX(M61:XFD61,1,M3))</f>
        <v>0</v>
      </c>
      <c r="L61" s="10"/>
    </row>
    <row r="62" spans="1:12" x14ac:dyDescent="0.3">
      <c r="A62" t="s">
        <v>299</v>
      </c>
      <c r="B62" t="s">
        <v>300</v>
      </c>
      <c r="C62" t="s">
        <v>301</v>
      </c>
      <c r="D62" t="s">
        <v>302</v>
      </c>
      <c r="E62" t="s">
        <v>303</v>
      </c>
      <c r="F62" t="s">
        <v>21</v>
      </c>
      <c r="G62" t="s">
        <v>22</v>
      </c>
      <c r="H62" t="s">
        <v>23</v>
      </c>
      <c r="I62" t="s">
        <v>23</v>
      </c>
      <c r="J62">
        <v>2</v>
      </c>
      <c r="K62">
        <f>SUM(M62:INDEX(M62:XFD62,1,M3))</f>
        <v>0</v>
      </c>
      <c r="L62" s="10"/>
    </row>
    <row r="63" spans="1:12" x14ac:dyDescent="0.3">
      <c r="A63" t="s">
        <v>304</v>
      </c>
      <c r="B63" t="s">
        <v>305</v>
      </c>
      <c r="C63" t="s">
        <v>306</v>
      </c>
      <c r="D63" t="s">
        <v>307</v>
      </c>
      <c r="E63" t="s">
        <v>308</v>
      </c>
      <c r="F63" t="s">
        <v>21</v>
      </c>
      <c r="G63" t="s">
        <v>22</v>
      </c>
      <c r="H63" t="s">
        <v>23</v>
      </c>
      <c r="I63" t="s">
        <v>23</v>
      </c>
      <c r="J63">
        <v>3</v>
      </c>
      <c r="K63">
        <f>SUM(M63:INDEX(M63:XFD63,1,M3))</f>
        <v>0</v>
      </c>
      <c r="L63" s="10"/>
    </row>
    <row r="64" spans="1:12" x14ac:dyDescent="0.3">
      <c r="A64" t="s">
        <v>309</v>
      </c>
      <c r="B64" t="s">
        <v>310</v>
      </c>
      <c r="C64" t="s">
        <v>311</v>
      </c>
      <c r="D64" t="s">
        <v>312</v>
      </c>
      <c r="E64" t="s">
        <v>313</v>
      </c>
      <c r="F64" t="s">
        <v>21</v>
      </c>
      <c r="G64" t="s">
        <v>22</v>
      </c>
      <c r="H64" t="s">
        <v>23</v>
      </c>
      <c r="I64" t="s">
        <v>23</v>
      </c>
      <c r="J64">
        <v>2</v>
      </c>
      <c r="K64">
        <f>SUM(M64:INDEX(M64:XFD64,1,M3))</f>
        <v>0</v>
      </c>
      <c r="L64" s="10"/>
    </row>
    <row r="65" spans="1:47" x14ac:dyDescent="0.3">
      <c r="A65" t="s">
        <v>314</v>
      </c>
      <c r="B65" t="s">
        <v>315</v>
      </c>
      <c r="C65" t="s">
        <v>316</v>
      </c>
      <c r="D65" t="s">
        <v>317</v>
      </c>
      <c r="E65" t="s">
        <v>318</v>
      </c>
      <c r="F65" t="s">
        <v>21</v>
      </c>
      <c r="G65" t="s">
        <v>22</v>
      </c>
      <c r="H65" t="s">
        <v>23</v>
      </c>
      <c r="I65" t="s">
        <v>23</v>
      </c>
      <c r="J65">
        <v>2</v>
      </c>
      <c r="K65">
        <f>SUM(M65:INDEX(M65:XFD65,1,M3))</f>
        <v>0</v>
      </c>
      <c r="L65" s="10"/>
    </row>
    <row r="66" spans="1:47" x14ac:dyDescent="0.3">
      <c r="A66" t="s">
        <v>319</v>
      </c>
      <c r="B66" t="s">
        <v>320</v>
      </c>
      <c r="C66" t="s">
        <v>321</v>
      </c>
      <c r="D66" t="s">
        <v>322</v>
      </c>
      <c r="E66" t="s">
        <v>323</v>
      </c>
      <c r="F66" t="s">
        <v>21</v>
      </c>
      <c r="G66" t="s">
        <v>22</v>
      </c>
      <c r="H66" t="s">
        <v>23</v>
      </c>
      <c r="I66" t="s">
        <v>23</v>
      </c>
      <c r="J66">
        <v>10</v>
      </c>
      <c r="K66">
        <f>SUM(M66:INDEX(M66:XFD66,1,M3))</f>
        <v>0</v>
      </c>
      <c r="L66" s="10"/>
    </row>
    <row r="67" spans="1:47" x14ac:dyDescent="0.3">
      <c r="A67" t="s">
        <v>324</v>
      </c>
      <c r="B67" t="s">
        <v>325</v>
      </c>
      <c r="C67" t="s">
        <v>326</v>
      </c>
      <c r="D67" t="s">
        <v>327</v>
      </c>
      <c r="E67" t="s">
        <v>328</v>
      </c>
      <c r="F67" t="s">
        <v>21</v>
      </c>
      <c r="G67" t="s">
        <v>22</v>
      </c>
      <c r="H67" t="s">
        <v>23</v>
      </c>
      <c r="I67" t="s">
        <v>23</v>
      </c>
      <c r="J67">
        <v>15</v>
      </c>
      <c r="K67">
        <f>SUM(M67:INDEX(M67:XFD67,1,M3))</f>
        <v>0</v>
      </c>
      <c r="L67" s="10"/>
    </row>
    <row r="68" spans="1:47" x14ac:dyDescent="0.3">
      <c r="A68" t="s">
        <v>329</v>
      </c>
      <c r="B68" t="s">
        <v>330</v>
      </c>
      <c r="C68" t="s">
        <v>331</v>
      </c>
      <c r="D68" t="s">
        <v>332</v>
      </c>
      <c r="E68" t="s">
        <v>333</v>
      </c>
      <c r="F68" t="s">
        <v>21</v>
      </c>
      <c r="G68" t="s">
        <v>22</v>
      </c>
      <c r="H68" t="s">
        <v>23</v>
      </c>
      <c r="I68" t="s">
        <v>23</v>
      </c>
      <c r="J68">
        <v>10</v>
      </c>
      <c r="K68">
        <f>SUM(M68:INDEX(M68:XFD68,1,M3))</f>
        <v>0</v>
      </c>
      <c r="L68" s="10"/>
    </row>
    <row r="69" spans="1:47" x14ac:dyDescent="0.3">
      <c r="A69" t="s">
        <v>334</v>
      </c>
      <c r="B69" t="s">
        <v>335</v>
      </c>
      <c r="C69" t="s">
        <v>336</v>
      </c>
      <c r="D69" t="s">
        <v>337</v>
      </c>
      <c r="E69" t="s">
        <v>338</v>
      </c>
      <c r="F69" t="s">
        <v>21</v>
      </c>
      <c r="G69" t="s">
        <v>22</v>
      </c>
      <c r="H69" t="s">
        <v>23</v>
      </c>
      <c r="I69" t="s">
        <v>23</v>
      </c>
      <c r="J69">
        <v>3</v>
      </c>
      <c r="K69">
        <f>SUM(M69:INDEX(M69:XFD69,1,M3))</f>
        <v>0</v>
      </c>
      <c r="L69" s="10"/>
    </row>
    <row r="70" spans="1:47" ht="7.95" customHeight="1" x14ac:dyDescent="0.3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</row>
    <row r="71" spans="1:47" ht="15.6" x14ac:dyDescent="0.3">
      <c r="A71" s="11" t="s">
        <v>339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2" t="str">
        <f>IF(M3&gt;=1,"P1 - B1","")</f>
        <v>P1 - B1</v>
      </c>
      <c r="N71" s="12" t="str">
        <f>IF(M3&gt;=2,"P1 - B2","")</f>
        <v>P1 - B2</v>
      </c>
      <c r="O71" s="12" t="str">
        <f>IF(M3&gt;=3,"P1 - B3","")</f>
        <v>P1 - B3</v>
      </c>
      <c r="P71" s="12" t="str">
        <f>IF(M3&gt;=4,"P1 - B4","")</f>
        <v>P1 - B4</v>
      </c>
      <c r="Q71" s="12" t="str">
        <f>IF(M3&gt;=5,"P1 - B5","")</f>
        <v>P1 - B5</v>
      </c>
      <c r="R71" s="12" t="str">
        <f>IF(M3&gt;=6,"P1 - B6","")</f>
        <v>P1 - B6</v>
      </c>
      <c r="S71" s="12" t="str">
        <f>IF(M3&gt;=7,"P1 - B7","")</f>
        <v>P1 - B7</v>
      </c>
      <c r="T71" s="12" t="str">
        <f>IF(M3&gt;=8,"P1 - B8","")</f>
        <v>P1 - B8</v>
      </c>
      <c r="U71" s="12" t="str">
        <f>IF(M3&gt;=9,"P1 - B9","")</f>
        <v>P1 - B9</v>
      </c>
      <c r="V71" s="12" t="str">
        <f>IF(M3&gt;=10,"P1 - B10","")</f>
        <v>P1 - B10</v>
      </c>
      <c r="W71" s="12" t="str">
        <f>IF(M3&gt;=11,"P1 - B11","")</f>
        <v>P1 - B11</v>
      </c>
      <c r="X71" s="12" t="str">
        <f>IF(M3&gt;=12,"P1 - B12","")</f>
        <v>P1 - B12</v>
      </c>
      <c r="Y71" s="12" t="str">
        <f>IF(M3&gt;=13,"P1 - B13","")</f>
        <v>P1 - B13</v>
      </c>
      <c r="Z71" s="12" t="str">
        <f>IF(M3&gt;=14,"P1 - B14","")</f>
        <v>P1 - B14</v>
      </c>
      <c r="AA71" s="12" t="str">
        <f>IF(M3&gt;=15,"P1 - B15","")</f>
        <v>P1 - B15</v>
      </c>
      <c r="AB71" s="12" t="str">
        <f>IF(M3&gt;=16,"P1 - B16","")</f>
        <v>P1 - B16</v>
      </c>
      <c r="AC71" s="12" t="str">
        <f>IF(M3&gt;=17,"P1 - B17","")</f>
        <v>P1 - B17</v>
      </c>
      <c r="AD71" s="12" t="str">
        <f>IF(M3&gt;=18,"P1 - B18","")</f>
        <v>P1 - B18</v>
      </c>
      <c r="AE71" s="12" t="str">
        <f>IF(M3&gt;=19,"P1 - B19","")</f>
        <v>P1 - B19</v>
      </c>
      <c r="AF71" s="12" t="str">
        <f>IF(M3&gt;=20,"P1 - B20","")</f>
        <v>P1 - B20</v>
      </c>
      <c r="AG71" s="12" t="str">
        <f>IF(M3&gt;=21,"P1 - B21","")</f>
        <v>P1 - B21</v>
      </c>
      <c r="AH71" s="12" t="str">
        <f>IF(M3&gt;=22,"P1 - B22","")</f>
        <v>P1 - B22</v>
      </c>
      <c r="AI71" s="12" t="str">
        <f>IF(M3&gt;=23,"P1 - B23","")</f>
        <v>P1 - B23</v>
      </c>
      <c r="AJ71" s="12" t="str">
        <f>IF(M3&gt;=24,"P1 - B24","")</f>
        <v>P1 - B24</v>
      </c>
      <c r="AK71" s="12" t="str">
        <f>IF(M3&gt;=25,"P1 - B25","")</f>
        <v>P1 - B25</v>
      </c>
      <c r="AL71" s="12" t="str">
        <f>IF(M3&gt;=26,"P1 - B26","")</f>
        <v/>
      </c>
      <c r="AM71" s="12" t="str">
        <f>IF(M3&gt;=27,"P1 - B27","")</f>
        <v/>
      </c>
      <c r="AN71" s="12" t="str">
        <f>IF(M3&gt;=28,"P1 - B28","")</f>
        <v/>
      </c>
      <c r="AO71" s="12" t="str">
        <f>IF(M3&gt;=29,"P1 - B29","")</f>
        <v/>
      </c>
      <c r="AP71" s="12" t="str">
        <f>IF(M3&gt;=30,"P1 - B30","")</f>
        <v/>
      </c>
      <c r="AQ71" s="12" t="str">
        <f>IF(M3&gt;=31,"P1 - B31","")</f>
        <v/>
      </c>
      <c r="AR71" s="12" t="str">
        <f>IF(M3&gt;=32,"P1 - B32","")</f>
        <v/>
      </c>
      <c r="AS71" s="12" t="str">
        <f>IF(M3&gt;=33,"P1 - B33","")</f>
        <v/>
      </c>
      <c r="AT71" s="12" t="str">
        <f>IF(M3&gt;=34,"P1 - B34","")</f>
        <v/>
      </c>
      <c r="AU71" s="12" t="str">
        <f>IF(M3&gt;=35,"P1 - B35","")</f>
        <v/>
      </c>
    </row>
    <row r="72" spans="1:47" ht="15.6" x14ac:dyDescent="0.3">
      <c r="A72" s="11" t="s">
        <v>340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</row>
    <row r="73" spans="1:47" ht="15.6" x14ac:dyDescent="0.3">
      <c r="A73" s="11" t="s">
        <v>341</v>
      </c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</row>
    <row r="74" spans="1:47" ht="15.6" x14ac:dyDescent="0.3">
      <c r="A74" s="11" t="s">
        <v>342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1:47" ht="15.6" x14ac:dyDescent="0.3">
      <c r="A75" s="11" t="s">
        <v>343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</row>
    <row r="76" spans="1:47" ht="7.95" customHeight="1" x14ac:dyDescent="0.3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</row>
  </sheetData>
  <mergeCells count="12">
    <mergeCell ref="A71:L71"/>
    <mergeCell ref="A72:L72"/>
    <mergeCell ref="A73:L73"/>
    <mergeCell ref="A74:L74"/>
    <mergeCell ref="A75:L75"/>
    <mergeCell ref="A76:AU76"/>
    <mergeCell ref="A1:L1"/>
    <mergeCell ref="A2:B2"/>
    <mergeCell ref="A3:C3"/>
    <mergeCell ref="I3:L3"/>
    <mergeCell ref="A4:L4"/>
    <mergeCell ref="A70:AU70"/>
  </mergeCells>
  <conditionalFormatting sqref="K6">
    <cfRule type="expression" dxfId="63" priority="1">
      <formula>OR((J6 &lt;&gt; K6), (INT(J6) &lt;&gt; J6))</formula>
    </cfRule>
  </conditionalFormatting>
  <conditionalFormatting sqref="K7">
    <cfRule type="expression" dxfId="62" priority="2">
      <formula>OR((J7 &lt;&gt; K7), (INT(J7) &lt;&gt; J7))</formula>
    </cfRule>
  </conditionalFormatting>
  <conditionalFormatting sqref="K8">
    <cfRule type="expression" dxfId="61" priority="3">
      <formula>OR((J8 &lt;&gt; K8), (INT(J8) &lt;&gt; J8))</formula>
    </cfRule>
  </conditionalFormatting>
  <conditionalFormatting sqref="K9">
    <cfRule type="expression" dxfId="60" priority="4">
      <formula>OR((J9 &lt;&gt; K9), (INT(J9) &lt;&gt; J9))</formula>
    </cfRule>
  </conditionalFormatting>
  <conditionalFormatting sqref="K10">
    <cfRule type="expression" dxfId="59" priority="5">
      <formula>OR((J10 &lt;&gt; K10), (INT(J10) &lt;&gt; J10))</formula>
    </cfRule>
  </conditionalFormatting>
  <conditionalFormatting sqref="K11">
    <cfRule type="expression" dxfId="58" priority="6">
      <formula>OR((J11 &lt;&gt; K11), (INT(J11) &lt;&gt; J11))</formula>
    </cfRule>
  </conditionalFormatting>
  <conditionalFormatting sqref="K12">
    <cfRule type="expression" dxfId="57" priority="7">
      <formula>OR((J12 &lt;&gt; K12), (INT(J12) &lt;&gt; J12))</formula>
    </cfRule>
  </conditionalFormatting>
  <conditionalFormatting sqref="K13">
    <cfRule type="expression" dxfId="56" priority="8">
      <formula>OR((J13 &lt;&gt; K13), (INT(J13) &lt;&gt; J13))</formula>
    </cfRule>
  </conditionalFormatting>
  <conditionalFormatting sqref="K14">
    <cfRule type="expression" dxfId="55" priority="9">
      <formula>OR((J14 &lt;&gt; K14), (INT(J14) &lt;&gt; J14))</formula>
    </cfRule>
  </conditionalFormatting>
  <conditionalFormatting sqref="K15">
    <cfRule type="expression" dxfId="54" priority="10">
      <formula>OR((J15 &lt;&gt; K15), (INT(J15) &lt;&gt; J15))</formula>
    </cfRule>
  </conditionalFormatting>
  <conditionalFormatting sqref="K16">
    <cfRule type="expression" dxfId="53" priority="11">
      <formula>OR((J16 &lt;&gt; K16), (INT(J16) &lt;&gt; J16))</formula>
    </cfRule>
  </conditionalFormatting>
  <conditionalFormatting sqref="K17">
    <cfRule type="expression" dxfId="52" priority="12">
      <formula>OR((J17 &lt;&gt; K17), (INT(J17) &lt;&gt; J17))</formula>
    </cfRule>
  </conditionalFormatting>
  <conditionalFormatting sqref="K18">
    <cfRule type="expression" dxfId="51" priority="13">
      <formula>OR((J18 &lt;&gt; K18), (INT(J18) &lt;&gt; J18))</formula>
    </cfRule>
  </conditionalFormatting>
  <conditionalFormatting sqref="K19">
    <cfRule type="expression" dxfId="50" priority="14">
      <formula>OR((J19 &lt;&gt; K19), (INT(J19) &lt;&gt; J19))</formula>
    </cfRule>
  </conditionalFormatting>
  <conditionalFormatting sqref="K20">
    <cfRule type="expression" dxfId="49" priority="15">
      <formula>OR((J20 &lt;&gt; K20), (INT(J20) &lt;&gt; J20))</formula>
    </cfRule>
  </conditionalFormatting>
  <conditionalFormatting sqref="K21">
    <cfRule type="expression" dxfId="48" priority="16">
      <formula>OR((J21 &lt;&gt; K21), (INT(J21) &lt;&gt; J21))</formula>
    </cfRule>
  </conditionalFormatting>
  <conditionalFormatting sqref="K22">
    <cfRule type="expression" dxfId="47" priority="17">
      <formula>OR((J22 &lt;&gt; K22), (INT(J22) &lt;&gt; J22))</formula>
    </cfRule>
  </conditionalFormatting>
  <conditionalFormatting sqref="K23">
    <cfRule type="expression" dxfId="46" priority="18">
      <formula>OR((J23 &lt;&gt; K23), (INT(J23) &lt;&gt; J23))</formula>
    </cfRule>
  </conditionalFormatting>
  <conditionalFormatting sqref="K24">
    <cfRule type="expression" dxfId="45" priority="19">
      <formula>OR((J24 &lt;&gt; K24), (INT(J24) &lt;&gt; J24))</formula>
    </cfRule>
  </conditionalFormatting>
  <conditionalFormatting sqref="K25">
    <cfRule type="expression" dxfId="44" priority="20">
      <formula>OR((J25 &lt;&gt; K25), (INT(J25) &lt;&gt; J25))</formula>
    </cfRule>
  </conditionalFormatting>
  <conditionalFormatting sqref="K26">
    <cfRule type="expression" dxfId="43" priority="21">
      <formula>OR((J26 &lt;&gt; K26), (INT(J26) &lt;&gt; J26))</formula>
    </cfRule>
  </conditionalFormatting>
  <conditionalFormatting sqref="K27">
    <cfRule type="expression" dxfId="42" priority="22">
      <formula>OR((J27 &lt;&gt; K27), (INT(J27) &lt;&gt; J27))</formula>
    </cfRule>
  </conditionalFormatting>
  <conditionalFormatting sqref="K28">
    <cfRule type="expression" dxfId="41" priority="23">
      <formula>OR((J28 &lt;&gt; K28), (INT(J28) &lt;&gt; J28))</formula>
    </cfRule>
  </conditionalFormatting>
  <conditionalFormatting sqref="K29">
    <cfRule type="expression" dxfId="40" priority="24">
      <formula>OR((J29 &lt;&gt; K29), (INT(J29) &lt;&gt; J29))</formula>
    </cfRule>
  </conditionalFormatting>
  <conditionalFormatting sqref="K30">
    <cfRule type="expression" dxfId="39" priority="25">
      <formula>OR((J30 &lt;&gt; K30), (INT(J30) &lt;&gt; J30))</formula>
    </cfRule>
  </conditionalFormatting>
  <conditionalFormatting sqref="K31">
    <cfRule type="expression" dxfId="38" priority="26">
      <formula>OR((J31 &lt;&gt; K31), (INT(J31) &lt;&gt; J31))</formula>
    </cfRule>
  </conditionalFormatting>
  <conditionalFormatting sqref="K32">
    <cfRule type="expression" dxfId="37" priority="27">
      <formula>OR((J32 &lt;&gt; K32), (INT(J32) &lt;&gt; J32))</formula>
    </cfRule>
  </conditionalFormatting>
  <conditionalFormatting sqref="K33">
    <cfRule type="expression" dxfId="36" priority="28">
      <formula>OR((J33 &lt;&gt; K33), (INT(J33) &lt;&gt; J33))</formula>
    </cfRule>
  </conditionalFormatting>
  <conditionalFormatting sqref="K34">
    <cfRule type="expression" dxfId="35" priority="29">
      <formula>OR((J34 &lt;&gt; K34), (INT(J34) &lt;&gt; J34))</formula>
    </cfRule>
  </conditionalFormatting>
  <conditionalFormatting sqref="K35">
    <cfRule type="expression" dxfId="34" priority="30">
      <formula>OR((J35 &lt;&gt; K35), (INT(J35) &lt;&gt; J35))</formula>
    </cfRule>
  </conditionalFormatting>
  <conditionalFormatting sqref="K36">
    <cfRule type="expression" dxfId="33" priority="31">
      <formula>OR((J36 &lt;&gt; K36), (INT(J36) &lt;&gt; J36))</formula>
    </cfRule>
  </conditionalFormatting>
  <conditionalFormatting sqref="K37">
    <cfRule type="expression" dxfId="32" priority="32">
      <formula>OR((J37 &lt;&gt; K37), (INT(J37) &lt;&gt; J37))</formula>
    </cfRule>
  </conditionalFormatting>
  <conditionalFormatting sqref="K38">
    <cfRule type="expression" dxfId="31" priority="33">
      <formula>OR((J38 &lt;&gt; K38), (INT(J38) &lt;&gt; J38))</formula>
    </cfRule>
  </conditionalFormatting>
  <conditionalFormatting sqref="K39">
    <cfRule type="expression" dxfId="30" priority="34">
      <formula>OR((J39 &lt;&gt; K39), (INT(J39) &lt;&gt; J39))</formula>
    </cfRule>
  </conditionalFormatting>
  <conditionalFormatting sqref="K40">
    <cfRule type="expression" dxfId="29" priority="35">
      <formula>OR((J40 &lt;&gt; K40), (INT(J40) &lt;&gt; J40))</formula>
    </cfRule>
  </conditionalFormatting>
  <conditionalFormatting sqref="K41">
    <cfRule type="expression" dxfId="28" priority="36">
      <formula>OR((J41 &lt;&gt; K41), (INT(J41) &lt;&gt; J41))</formula>
    </cfRule>
  </conditionalFormatting>
  <conditionalFormatting sqref="K42">
    <cfRule type="expression" dxfId="27" priority="37">
      <formula>OR((J42 &lt;&gt; K42), (INT(J42) &lt;&gt; J42))</formula>
    </cfRule>
  </conditionalFormatting>
  <conditionalFormatting sqref="K43">
    <cfRule type="expression" dxfId="26" priority="38">
      <formula>OR((J43 &lt;&gt; K43), (INT(J43) &lt;&gt; J43))</formula>
    </cfRule>
  </conditionalFormatting>
  <conditionalFormatting sqref="K44">
    <cfRule type="expression" dxfId="25" priority="39">
      <formula>OR((J44 &lt;&gt; K44), (INT(J44) &lt;&gt; J44))</formula>
    </cfRule>
  </conditionalFormatting>
  <conditionalFormatting sqref="K45">
    <cfRule type="expression" dxfId="24" priority="40">
      <formula>OR((J45 &lt;&gt; K45), (INT(J45) &lt;&gt; J45))</formula>
    </cfRule>
  </conditionalFormatting>
  <conditionalFormatting sqref="K46">
    <cfRule type="expression" dxfId="23" priority="41">
      <formula>OR((J46 &lt;&gt; K46), (INT(J46) &lt;&gt; J46))</formula>
    </cfRule>
  </conditionalFormatting>
  <conditionalFormatting sqref="K47">
    <cfRule type="expression" dxfId="22" priority="42">
      <formula>OR((J47 &lt;&gt; K47), (INT(J47) &lt;&gt; J47))</formula>
    </cfRule>
  </conditionalFormatting>
  <conditionalFormatting sqref="K48">
    <cfRule type="expression" dxfId="21" priority="43">
      <formula>OR((J48 &lt;&gt; K48), (INT(J48) &lt;&gt; J48))</formula>
    </cfRule>
  </conditionalFormatting>
  <conditionalFormatting sqref="K49">
    <cfRule type="expression" dxfId="20" priority="44">
      <formula>OR((J49 &lt;&gt; K49), (INT(J49) &lt;&gt; J49))</formula>
    </cfRule>
  </conditionalFormatting>
  <conditionalFormatting sqref="K50">
    <cfRule type="expression" dxfId="19" priority="45">
      <formula>OR((J50 &lt;&gt; K50), (INT(J50) &lt;&gt; J50))</formula>
    </cfRule>
  </conditionalFormatting>
  <conditionalFormatting sqref="K51">
    <cfRule type="expression" dxfId="18" priority="46">
      <formula>OR((J51 &lt;&gt; K51), (INT(J51) &lt;&gt; J51))</formula>
    </cfRule>
  </conditionalFormatting>
  <conditionalFormatting sqref="K52">
    <cfRule type="expression" dxfId="17" priority="47">
      <formula>OR((J52 &lt;&gt; K52), (INT(J52) &lt;&gt; J52))</formula>
    </cfRule>
  </conditionalFormatting>
  <conditionalFormatting sqref="K53">
    <cfRule type="expression" dxfId="16" priority="48">
      <formula>OR((J53 &lt;&gt; K53), (INT(J53) &lt;&gt; J53))</formula>
    </cfRule>
  </conditionalFormatting>
  <conditionalFormatting sqref="K54">
    <cfRule type="expression" dxfId="15" priority="49">
      <formula>OR((J54 &lt;&gt; K54), (INT(J54) &lt;&gt; J54))</formula>
    </cfRule>
  </conditionalFormatting>
  <conditionalFormatting sqref="K55">
    <cfRule type="expression" dxfId="14" priority="50">
      <formula>OR((J55 &lt;&gt; K55), (INT(J55) &lt;&gt; J55))</formula>
    </cfRule>
  </conditionalFormatting>
  <conditionalFormatting sqref="K56">
    <cfRule type="expression" dxfId="13" priority="51">
      <formula>OR((J56 &lt;&gt; K56), (INT(J56) &lt;&gt; J56))</formula>
    </cfRule>
  </conditionalFormatting>
  <conditionalFormatting sqref="K57">
    <cfRule type="expression" dxfId="12" priority="52">
      <formula>OR((J57 &lt;&gt; K57), (INT(J57) &lt;&gt; J57))</formula>
    </cfRule>
  </conditionalFormatting>
  <conditionalFormatting sqref="K58">
    <cfRule type="expression" dxfId="11" priority="53">
      <formula>OR((J58 &lt;&gt; K58), (INT(J58) &lt;&gt; J58))</formula>
    </cfRule>
  </conditionalFormatting>
  <conditionalFormatting sqref="K59">
    <cfRule type="expression" dxfId="10" priority="54">
      <formula>OR((J59 &lt;&gt; K59), (INT(J59) &lt;&gt; J59))</formula>
    </cfRule>
  </conditionalFormatting>
  <conditionalFormatting sqref="K60">
    <cfRule type="expression" dxfId="9" priority="55">
      <formula>OR((J60 &lt;&gt; K60), (INT(J60) &lt;&gt; J60))</formula>
    </cfRule>
  </conditionalFormatting>
  <conditionalFormatting sqref="K61">
    <cfRule type="expression" dxfId="8" priority="56">
      <formula>OR((J61 &lt;&gt; K61), (INT(J61) &lt;&gt; J61))</formula>
    </cfRule>
  </conditionalFormatting>
  <conditionalFormatting sqref="K62">
    <cfRule type="expression" dxfId="7" priority="57">
      <formula>OR((J62 &lt;&gt; K62), (INT(J62) &lt;&gt; J62))</formula>
    </cfRule>
  </conditionalFormatting>
  <conditionalFormatting sqref="K63">
    <cfRule type="expression" dxfId="6" priority="58">
      <formula>OR((J63 &lt;&gt; K63), (INT(J63) &lt;&gt; J63))</formula>
    </cfRule>
  </conditionalFormatting>
  <conditionalFormatting sqref="K64">
    <cfRule type="expression" dxfId="5" priority="59">
      <formula>OR((J64 &lt;&gt; K64), (INT(J64) &lt;&gt; J64))</formula>
    </cfRule>
  </conditionalFormatting>
  <conditionalFormatting sqref="K65">
    <cfRule type="expression" dxfId="4" priority="60">
      <formula>OR((J65 &lt;&gt; K65), (INT(J65) &lt;&gt; J65))</formula>
    </cfRule>
  </conditionalFormatting>
  <conditionalFormatting sqref="K66">
    <cfRule type="expression" dxfId="3" priority="61">
      <formula>OR((J66 &lt;&gt; K66), (INT(J66) &lt;&gt; J66))</formula>
    </cfRule>
  </conditionalFormatting>
  <conditionalFormatting sqref="K67">
    <cfRule type="expression" dxfId="2" priority="62">
      <formula>OR((J67 &lt;&gt; K67), (INT(J67) &lt;&gt; J67))</formula>
    </cfRule>
  </conditionalFormatting>
  <conditionalFormatting sqref="K68">
    <cfRule type="expression" dxfId="1" priority="63">
      <formula>OR((J68 &lt;&gt; K68), (INT(J68) &lt;&gt; J68))</formula>
    </cfRule>
  </conditionalFormatting>
  <conditionalFormatting sqref="K69">
    <cfRule type="expression" dxfId="0" priority="64">
      <formula>OR((J69 &lt;&gt; K69), (INT(J69) &lt;&gt; J69))</formula>
    </cfRule>
  </conditionalFormatting>
  <dataValidations count="3">
    <dataValidation type="decimal" operator="greaterThan" allowBlank="1" showErrorMessage="1" errorTitle="Validation error" error="Enter a number greater than 0" sqref="M72:AU75">
      <formula1>0</formula1>
    </dataValidation>
    <dataValidation type="whole" operator="greaterThanOrEqual" allowBlank="1" showErrorMessage="1" errorTitle="Validation error" error="Enter a whole number greater than or equal to 0" sqref="M6:AU70">
      <formula1>0</formula1>
    </dataValidation>
    <dataValidation type="whole" allowBlank="1" showErrorMessage="1" errorTitle="Validation error" error="Enter a whole number between 1 and 35" sqref="M3">
      <formula1>1</formula1>
      <formula2>35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2025-03-07T05:27:05Z</dcterms:created>
  <dcterms:modified xsi:type="dcterms:W3CDTF">2025-03-07T05:27:23Z</dcterms:modified>
</cp:coreProperties>
</file>