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DELL\Downloads\"/>
    </mc:Choice>
  </mc:AlternateContent>
  <xr:revisionPtr revIDLastSave="0" documentId="13_ncr:1_{D01CDDC5-CC26-4108-9382-1BE48C9BBF9C}" xr6:coauthVersionLast="47" xr6:coauthVersionMax="47" xr10:uidLastSave="{00000000-0000-0000-0000-000000000000}"/>
  <workbookProtection lockStructure="1"/>
  <bookViews>
    <workbookView xWindow="-120" yWindow="-120" windowWidth="20730" windowHeight="11160" xr2:uid="{00000000-000D-0000-FFFF-FFFF00000000}"/>
  </bookViews>
  <sheets>
    <sheet name="Box packing information" sheetId="1" r:id="rId1"/>
    <sheet name="Instructions" sheetId="2" r:id="rId2"/>
    <sheet name="Metadata" sheetId="3" r:id="rId3"/>
  </sheets>
  <calcPr calcId="191029"/>
</workbook>
</file>

<file path=xl/calcChain.xml><?xml version="1.0" encoding="utf-8"?>
<calcChain xmlns="http://schemas.openxmlformats.org/spreadsheetml/2006/main">
  <c r="AK70" i="1" l="1"/>
  <c r="AJ70" i="1"/>
  <c r="AI70" i="1"/>
  <c r="AH70" i="1"/>
  <c r="AG70" i="1"/>
  <c r="AF70" i="1"/>
  <c r="AE70" i="1"/>
  <c r="AD70" i="1"/>
  <c r="AC70" i="1"/>
  <c r="AB70" i="1"/>
  <c r="AA70" i="1"/>
  <c r="Z70" i="1"/>
  <c r="Y70" i="1"/>
  <c r="X70" i="1"/>
  <c r="W70" i="1"/>
  <c r="V70" i="1"/>
  <c r="U70" i="1"/>
  <c r="T70" i="1"/>
  <c r="S70" i="1"/>
  <c r="R70" i="1"/>
  <c r="Q70" i="1"/>
  <c r="P70" i="1"/>
  <c r="O70" i="1"/>
  <c r="N70" i="1"/>
  <c r="M70" i="1"/>
  <c r="K68" i="1"/>
  <c r="K67" i="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 r="K11" i="1"/>
  <c r="K10" i="1"/>
  <c r="K9" i="1"/>
  <c r="K8" i="1"/>
  <c r="K7" i="1"/>
  <c r="K6" i="1"/>
  <c r="AK5" i="1"/>
  <c r="AJ5" i="1"/>
  <c r="AI5" i="1"/>
  <c r="AH5" i="1"/>
  <c r="AG5" i="1"/>
  <c r="AF5" i="1"/>
  <c r="AE5" i="1"/>
  <c r="AD5" i="1"/>
  <c r="AC5" i="1"/>
  <c r="AB5" i="1"/>
  <c r="AA5" i="1"/>
  <c r="Z5" i="1"/>
  <c r="Y5" i="1"/>
  <c r="X5" i="1"/>
  <c r="W5" i="1"/>
  <c r="V5" i="1"/>
  <c r="U5" i="1"/>
  <c r="T5" i="1"/>
  <c r="S5" i="1"/>
  <c r="R5" i="1"/>
  <c r="Q5" i="1"/>
  <c r="P5" i="1"/>
  <c r="O5" i="1"/>
  <c r="N5" i="1"/>
  <c r="M5" i="1"/>
</calcChain>
</file>

<file path=xl/sharedStrings.xml><?xml version="1.0" encoding="utf-8"?>
<sst xmlns="http://schemas.openxmlformats.org/spreadsheetml/2006/main" count="606" uniqueCount="357">
  <si>
    <t>Provide the box details for this pack group below. See the instructions sheet if you have questions.</t>
  </si>
  <si>
    <t>Pack group: 1</t>
  </si>
  <si>
    <t>pg6ea0af59-b57f-486f-99e7-0a8949e733a9</t>
  </si>
  <si>
    <t>Total SKUs: 63 (323 units)</t>
  </si>
  <si>
    <t>Total box count:</t>
  </si>
  <si>
    <t>SKU</t>
  </si>
  <si>
    <t xml:space="preserve">Product title </t>
  </si>
  <si>
    <t>Id</t>
  </si>
  <si>
    <t>ASIN</t>
  </si>
  <si>
    <t>FNSKU</t>
  </si>
  <si>
    <t>Condition</t>
  </si>
  <si>
    <t>Prep type</t>
  </si>
  <si>
    <t>Who preps units?</t>
  </si>
  <si>
    <t>Who labels units?</t>
  </si>
  <si>
    <t>Expected quantity</t>
  </si>
  <si>
    <t>Boxed quantity</t>
  </si>
  <si>
    <t>DE-LGSMVNeckSet1-M</t>
  </si>
  <si>
    <t>Mens Long Sleeve Tshirts - T Shirts V Neck for Men Pack [4BUN00043] | LGS MenV Set 1, M</t>
  </si>
  <si>
    <t>pke946a0d3-8cc5-4e99-96f4-e1a27a46a216</t>
  </si>
  <si>
    <t>B08DHJP5RF</t>
  </si>
  <si>
    <t>X002LEWXDB</t>
  </si>
  <si>
    <t>NewItem</t>
  </si>
  <si>
    <t>Labeling,Poly bagging</t>
  </si>
  <si>
    <t>By seller</t>
  </si>
  <si>
    <t>DE-LGSVNckDnBlue-XXL</t>
  </si>
  <si>
    <t>Mens Blue Long Sleeve Shirt - Mens Long Sleeve V Neck T Shirts [40001216] (N) | LGS Blue, XXL</t>
  </si>
  <si>
    <t>pk559eeb3d-55d9-440f-b74b-72278410eee4</t>
  </si>
  <si>
    <t>B0BSH4Y675</t>
  </si>
  <si>
    <t>X003MQKBQ3</t>
  </si>
  <si>
    <t>DE-LGSVNckYellow-XL</t>
  </si>
  <si>
    <t>Yellow Long Sleeve V Neck T Shirt Men - Long Sleeve Tee Shirts for Men [40001085] (N) | LGS Yellow, XL</t>
  </si>
  <si>
    <t>pkb7b2e6e8-8a8f-41e8-8210-b77dba7295e4</t>
  </si>
  <si>
    <t>B0CF5JJ1QS</t>
  </si>
  <si>
    <t>X003XMARKL</t>
  </si>
  <si>
    <t>DE-MBlkRibPolo-M</t>
  </si>
  <si>
    <t>Decrum Polo T Shirts for Men - Mens Collared Shirt Short Sleeve [40108013] (N) | Black, M</t>
  </si>
  <si>
    <t>pkd285df12-810e-4819-9264-8a86d4caf09c</t>
  </si>
  <si>
    <t>B0BVWC77J9</t>
  </si>
  <si>
    <t>X003PVBEMP</t>
  </si>
  <si>
    <t>DE-MBlkRibPolo-XL</t>
  </si>
  <si>
    <t>Decrum Polo Tees for Men - Short Sleeve Mens Golf Shirts [40108015] (N) | Black, XL</t>
  </si>
  <si>
    <t>pkf373d275-657a-486e-930a-355cb99d4ab1</t>
  </si>
  <si>
    <t>B0BVWC9FW5</t>
  </si>
  <si>
    <t>X003PVB8ML</t>
  </si>
  <si>
    <t>DE-MBlkWhVrstyPln-L</t>
  </si>
  <si>
    <t>Decrum Mens White and Black Varsity Letterman Jacket for Adult [40020174] | Plain White Sleve, L</t>
  </si>
  <si>
    <t>pk7e91d55b-5c3f-4c8b-bf10-b19b247ece8c</t>
  </si>
  <si>
    <t>B0B7XLD9RP</t>
  </si>
  <si>
    <t>X003E62DMV</t>
  </si>
  <si>
    <t>DE-MBlkWhVrstyPln-XL</t>
  </si>
  <si>
    <t>Decrum Black and White Varsity Jackets for Men Baseball Jacket [40020175] | Plain White Sleve, XL</t>
  </si>
  <si>
    <t>pk2c69ab8d-8e8b-4f93-ad0f-0443ce645b20</t>
  </si>
  <si>
    <t>B0B7XL4M61</t>
  </si>
  <si>
    <t>X003E64UR7</t>
  </si>
  <si>
    <t>DE-MMrn&amp;WhtHdedVrsty-XL</t>
  </si>
  <si>
    <t>Decrum Hooded Varsity Jacket Men - High School Bomber Style Baseball Jackets for Men [40170175] | Maroon &amp; White, XL</t>
  </si>
  <si>
    <t>pk6b4b37cb-23b3-4217-bdea-0aa706fd23a5</t>
  </si>
  <si>
    <t>B0CJRVK8K2</t>
  </si>
  <si>
    <t>X003Z9QO63</t>
  </si>
  <si>
    <t>DE-MRBluWhVrstyPln-L</t>
  </si>
  <si>
    <t>Decrum Mens White and Royal Blue Varsity Letterman Jacket for Adult [40040174] | Plain White Sleve, L</t>
  </si>
  <si>
    <t>pk4b379b06-0117-45e7-868e-af4bd9eb02b7</t>
  </si>
  <si>
    <t>B0B7XMQ78K</t>
  </si>
  <si>
    <t>X003EWSQ0N</t>
  </si>
  <si>
    <t>DE-MRedHenley-3XL</t>
  </si>
  <si>
    <t>Decrum Mens Red Long Sleeve Shirt - Camisetas para Hombre Full Sleeve Henley Style [40005027] | Henley, 3XL</t>
  </si>
  <si>
    <t>pk991db6a9-8c0d-4f44-87d7-24ff7409653d</t>
  </si>
  <si>
    <t>B0BWF5Y3H9</t>
  </si>
  <si>
    <t>X003Q3ZFSB</t>
  </si>
  <si>
    <t>DE-MRedHenley-L</t>
  </si>
  <si>
    <t>Decrum Red Long Sleeve Shirt Men - Camisetas para Hombre Full Sleeve T Shirts Men [40005024] | Henley, L</t>
  </si>
  <si>
    <t>pkedaad0d6-68d4-40df-97a2-cb4ddc59a90f</t>
  </si>
  <si>
    <t>B08B1FD19M</t>
  </si>
  <si>
    <t>X002JQHRAZ</t>
  </si>
  <si>
    <t>DE-MRedHenley-XXL</t>
  </si>
  <si>
    <t>Decrum Mens Red Long Sleeve Shirt Full Sleeve - Camisetas para Hombre Henley Style [40005026] | Henley, XXL</t>
  </si>
  <si>
    <t>pk355687b3-1743-4028-8e95-713515bd3401</t>
  </si>
  <si>
    <t>B08B1HRFRG</t>
  </si>
  <si>
    <t>X002JQHR2D</t>
  </si>
  <si>
    <t>DE-MRedNewHenley-XL</t>
  </si>
  <si>
    <t>Decrum Red Long Sleeve Henley T Shirts for Men -Camisetas para Hombre [40005025] | Henley, XL</t>
  </si>
  <si>
    <t>pk6444fb88-e499-49c8-98ef-8ab36df71720</t>
  </si>
  <si>
    <t>B08WKFK5L4</t>
  </si>
  <si>
    <t>X002T11HN3</t>
  </si>
  <si>
    <t>DE-MRglnBlk&amp;WhtLGS-S</t>
  </si>
  <si>
    <t>Decrum Raglan Shirt Men - Soft Long Sleeve Shirts for Men [40128012] | Black&amp;White,S</t>
  </si>
  <si>
    <t>pke0c89509-1a77-4086-8c08-58e45602b782</t>
  </si>
  <si>
    <t>B0C1SR2PQD</t>
  </si>
  <si>
    <t>X003S4TN8B</t>
  </si>
  <si>
    <t>DE-MRglnBlk&amp;WhtLGS-XL</t>
  </si>
  <si>
    <t>Decrum Raglan Shirt Men - Soft Long Sleeve Shirts for Men [40128015] | Black&amp;White,XL</t>
  </si>
  <si>
    <t>pk4350201d-a390-4336-91ac-5cd831b93345</t>
  </si>
  <si>
    <t>B0C1SS72KB</t>
  </si>
  <si>
    <t>X003S4MRED</t>
  </si>
  <si>
    <t>DE-MRglnBlk&amp;WhtLGS-XXL</t>
  </si>
  <si>
    <t>Decrum Raglan Shirt Men - Soft Mens Long Sleeve T Shirts [40128016] | Black&amp;White,XXL</t>
  </si>
  <si>
    <t>pk67da66cb-f923-49b0-a497-fc1acb403cb5</t>
  </si>
  <si>
    <t>B0C1SQ7J4P</t>
  </si>
  <si>
    <t>X003S4EL5L</t>
  </si>
  <si>
    <t>DE-MRglnBlue&amp;HGryLGS-S</t>
  </si>
  <si>
    <t>Decrum Raglan Shirt Men - Soft Sports Jersey Mens Long Sleeve T Shirts [40127212] | Blue&amp;Grey Rgln,S</t>
  </si>
  <si>
    <t>pkd2ed3072-70da-4e16-9f6a-903b65bf631a</t>
  </si>
  <si>
    <t>B0C1SS6D1T</t>
  </si>
  <si>
    <t>X003S4TN5J</t>
  </si>
  <si>
    <t>DE-MRglnMrn&amp;ChrLGS-3XL</t>
  </si>
  <si>
    <t>Decrum Raglan Shirt Men - Soft Comfortable Long Sleeve Shirts for Men [40059067] | MRN&amp;Chr Rgln,3XL</t>
  </si>
  <si>
    <t>pk182c054f-3590-4a23-a55c-3fd8f241fd53</t>
  </si>
  <si>
    <t>B0C1SPTTP8</t>
  </si>
  <si>
    <t>X003S4MRBB</t>
  </si>
  <si>
    <t>DE-MRglnMrn&amp;ChrLGS-XL</t>
  </si>
  <si>
    <t>Decrum Raglan Shirt Men - Soft Sports Jersey Long Sleeve Shirts for Men [40059065] | MRN&amp;Chr Rgln,XL</t>
  </si>
  <si>
    <t>pk593a4dab-e35e-4dd9-b21f-f98daa356877</t>
  </si>
  <si>
    <t>B0C1SSDB65</t>
  </si>
  <si>
    <t>X003S4MTAZ</t>
  </si>
  <si>
    <t>DE-MRglnYellowLGS-XS</t>
  </si>
  <si>
    <t>Decrum Yellow Raglan Shirt Jersey Mens Raglan Tee [40145081] | Men Yellow&amp;Blk Rgln, XS</t>
  </si>
  <si>
    <t>pk70ee9ba1-cfad-42d8-8d67-dfae595da41b</t>
  </si>
  <si>
    <t>B0CF1QBSBG</t>
  </si>
  <si>
    <t>X003XMD4NX</t>
  </si>
  <si>
    <t>DE-MRylblu&amp;whtHdedVrsty-M</t>
  </si>
  <si>
    <t>Decrum Hooded Varsity Jacket Men - High School Bomber Style Baseball Jackets for Men [40171173] | Royal Blue &amp; White, M</t>
  </si>
  <si>
    <t>pkf7ffa7ac-5461-445e-8154-19802cf02ee5</t>
  </si>
  <si>
    <t>B0CJRWHNZ1</t>
  </si>
  <si>
    <t>X003Z9QNS7</t>
  </si>
  <si>
    <t>DE-Maroon-PlnVrsty-L</t>
  </si>
  <si>
    <t>Decrum Maroon And Black Letterman Jacket -Men's Varsity Jackets [40020064] | Plain Maroon Sleeve, L</t>
  </si>
  <si>
    <t>pk89b30076-f1d1-4e82-a110-3775a169b37e</t>
  </si>
  <si>
    <t>B08VXBW4YF</t>
  </si>
  <si>
    <t>X002SPP1P5</t>
  </si>
  <si>
    <t>DE-MnsTwStrpdLGSRngrBlkTeeNW-M</t>
  </si>
  <si>
    <t>Decrum Black Mens Long Sleeve Shirts - Ringer Tees [40044013] | 2 Stripes, M</t>
  </si>
  <si>
    <t>pk6e27b9c5-7813-460c-9d37-6756f1471a2d</t>
  </si>
  <si>
    <t>B0CB6KWYTF</t>
  </si>
  <si>
    <t>X003VS6HJ7</t>
  </si>
  <si>
    <t>DE-MnsTwStrpdLGSRngrChrclTee-XL</t>
  </si>
  <si>
    <t>Decrum Grey Full Sleeve T-Shirts Men - Casual Fashion Summer Ringer Tshirt Long Sleeve Tee Shirts for Men | [40044055] 2 Stripes, XL</t>
  </si>
  <si>
    <t>pk804dfa74-ed47-483a-a7f1-eb230742540c</t>
  </si>
  <si>
    <t>B09RMQ1YT8</t>
  </si>
  <si>
    <t>X0035596TT</t>
  </si>
  <si>
    <t>DE-MnsTwStrpdLGSRngrMroonTee-L</t>
  </si>
  <si>
    <t>Decrum Maroon Mens Long Sleeve T Shirts - Full Sleeve T Shirts Men [40044064] | 2 Stripes, L</t>
  </si>
  <si>
    <t>pk9025418e-eff2-407f-9368-f0433809fb69</t>
  </si>
  <si>
    <t>B09RMNQSKL</t>
  </si>
  <si>
    <t>X00355F7A1</t>
  </si>
  <si>
    <t>DE-MnsTwStrpdPanlMaronSHS-L</t>
  </si>
  <si>
    <t>Decrum Nice Shirts for Men - Playeras para Hombres Originales [40045064] | 2 Stripes, L</t>
  </si>
  <si>
    <t>pkc0494452-8770-420c-afe9-879cbe69d545</t>
  </si>
  <si>
    <t>B09RPQLRHZ</t>
  </si>
  <si>
    <t>X00356NXL5</t>
  </si>
  <si>
    <t>DE-RylBl&amp;YLW-PlnVrsty-M</t>
  </si>
  <si>
    <t>Decrum Royal Blue And Yellow Varsity Jacket Men - Baseball Jacket [40040083] | Plain Yellow Sleeve, M</t>
  </si>
  <si>
    <t>pk9e617a95-dd8c-4086-b100-c19943fab972</t>
  </si>
  <si>
    <t>B08VW2V4RR</t>
  </si>
  <si>
    <t>X002SPWMIJ</t>
  </si>
  <si>
    <t>DE-W-VARSITY-BLWH-M</t>
  </si>
  <si>
    <t>Decrum High School Crop Letterman Jacket Women - Cropped Women's Bomber Jackets Fall | [40161173] Black And White CRP, M</t>
  </si>
  <si>
    <t>pk5bf41fbb-37fd-4be4-a0f9-fe3d9555e34f</t>
  </si>
  <si>
    <t>B0CHYM7JBD</t>
  </si>
  <si>
    <t>X003Z9FOBJ</t>
  </si>
  <si>
    <t>DE-W-VARSITY-MAWH-XL</t>
  </si>
  <si>
    <t>Decrum University Women Varsity Bomber Jackets – Soft Shell High School Letterman Jacket | [40160175] Maroon And White CRP, XL</t>
  </si>
  <si>
    <t>pka7a60b38-c557-44dd-961e-516c67a66c2a</t>
  </si>
  <si>
    <t>B0CHYMDM31</t>
  </si>
  <si>
    <t>X003Z9K89R</t>
  </si>
  <si>
    <t>DE-W-VARSITY-PnkWH-M</t>
  </si>
  <si>
    <t>Decrum High School Crop Letterman Jacket Women - Cropped Women's Bomber Jackets Fall | [40186173] Pink And White CRP, M</t>
  </si>
  <si>
    <t>pkda340958-0642-40db-9f46-fd108ae2a82d</t>
  </si>
  <si>
    <t>B0CQRN7FHN</t>
  </si>
  <si>
    <t>X0042UL9MN</t>
  </si>
  <si>
    <t>DE-W2WhtHrtLoveRed-S</t>
  </si>
  <si>
    <t>Cute Graphic Tees for Women - Valentine Gifts for Christmas [40021022-EC] | Red 2 Heart, S</t>
  </si>
  <si>
    <t>pk14aeb81e-a8c0-4e5a-b2e5-4268a617f82e</t>
  </si>
  <si>
    <t>B0CN6FLRZ4</t>
  </si>
  <si>
    <t>X0041D1RC3</t>
  </si>
  <si>
    <t>DE-W2WhtHrtLoveRed-XL</t>
  </si>
  <si>
    <t>Red Valentines Day T Shirts - Gift Ideas for Wife [40021025-EC] | Red 2 Heart, XL</t>
  </si>
  <si>
    <t>pkfa9dedf1-5fe1-47a6-8f78-44821bf3f161</t>
  </si>
  <si>
    <t>B0CN6FJDMT</t>
  </si>
  <si>
    <t>X0041D79WZ</t>
  </si>
  <si>
    <t>DE-W2WhtHrtLoveRed-XXL</t>
  </si>
  <si>
    <t>Womens Red Valentines Day T-Shirt - T Shirts for Women Graphic [40021026-EC] | Red 2 Heart, XXL</t>
  </si>
  <si>
    <t>pk3c05c3a0-073f-42cb-bae7-6d83fcee3a08</t>
  </si>
  <si>
    <t>B0CN6FBXXR</t>
  </si>
  <si>
    <t>X0041D79ST</t>
  </si>
  <si>
    <t>DE-WBAHLOVE-L</t>
  </si>
  <si>
    <t>Black Happy Valentines Day Shirts Women - Black Graphic Tee Women [40021014-AD] | Arrow Love, L</t>
  </si>
  <si>
    <t>pkf0b037aa-e0d2-433e-a0c9-337e584b5c35</t>
  </si>
  <si>
    <t>B082P192SD</t>
  </si>
  <si>
    <t>X002F0DXYT</t>
  </si>
  <si>
    <t>DE-WBAHLOVE-S</t>
  </si>
  <si>
    <t>Black Valentines Day T Shirt - Love Shirts for Women Gifts for Christmas [40021012-AD] | Arrow Love, S</t>
  </si>
  <si>
    <t>pk26f8faee-28a5-4a28-a81c-0f6349811131</t>
  </si>
  <si>
    <t>B082NZMPHT</t>
  </si>
  <si>
    <t>X002F0N3U3</t>
  </si>
  <si>
    <t>DE-WBAHLOVE-XXL</t>
  </si>
  <si>
    <t>Black Womens Valentines Day Shirt - Gifts for Girlfriend [40021016-AD] | Arrow Love, XXL</t>
  </si>
  <si>
    <t>pk445c9831-5ade-4d78-9d45-2dc0f6e81247</t>
  </si>
  <si>
    <t>B082NYM2ZB</t>
  </si>
  <si>
    <t>X002F0N3TT</t>
  </si>
  <si>
    <t>DE-WBLk&amp;YLWHddVar-L</t>
  </si>
  <si>
    <t>Decrum Womens Bomber Jacket - Light Weight Jackets Womens [40115084] (N) | Black &amp; Yellow, L</t>
  </si>
  <si>
    <t>pk6b777a02-14dc-4d99-bb27-af288c8bf4b5</t>
  </si>
  <si>
    <t>B0BXXTC1SK</t>
  </si>
  <si>
    <t>X003QSGT2H</t>
  </si>
  <si>
    <t>DE-WBlkRglnQtrSlvePrplBseNEW-L</t>
  </si>
  <si>
    <t>Decrum Black and Purple Soft Cotton Baseball 3/4 Sleeve Raglan Shirts Women | [40140014] Purple&amp;Blk Rgln,L</t>
  </si>
  <si>
    <t>pka69eb075-1ee3-4fcf-b5d2-6008de377b72</t>
  </si>
  <si>
    <t>B0D17W8L33</t>
  </si>
  <si>
    <t>X00473ZC05</t>
  </si>
  <si>
    <t>DE-WBseblRglnRedQtr-Strp-XL</t>
  </si>
  <si>
    <t>Decrum Red and Black Soft Cotton Jersey 3/4 Sleeve Raglan Striped Shirts for Women [40041025] | Red&amp;Blk Striped Rgln, XL</t>
  </si>
  <si>
    <t>pkd44f3db1-b411-4bd6-a200-fb91f72b8c42</t>
  </si>
  <si>
    <t>B09Q34JFKV</t>
  </si>
  <si>
    <t>X0034F9PHN</t>
  </si>
  <si>
    <t>DE-WDtalingVrstyMrn-S</t>
  </si>
  <si>
    <t>Decrum Maroon Women Letterman Jacket | [40177062] Detalng Maroon, S</t>
  </si>
  <si>
    <t>pk5f8ebbd7-e1e9-4e90-8c18-13d27e217098</t>
  </si>
  <si>
    <t>B0CMD8VGNP</t>
  </si>
  <si>
    <t>X0040YQXDL</t>
  </si>
  <si>
    <t>DE-WMrnRglnVNckQtrSlv-XXL</t>
  </si>
  <si>
    <t>Decrum Maroon and Black Raglan Sleeve Tops for Women - 3/4 Sleeve Shirts for Women | [40122016] MRN&amp;Blk Rgln,XXL</t>
  </si>
  <si>
    <t>pk1f6d6ea5-ca36-44fb-8dfa-80cb13054ea2</t>
  </si>
  <si>
    <t>B0BYK2D351</t>
  </si>
  <si>
    <t>X003R1NP8T</t>
  </si>
  <si>
    <t>DE-WMtrntyPeekingFaceSeaGren-L</t>
  </si>
  <si>
    <t>Decrum Maternity T Shirts - Pregancy Tops for Women [40022384-AF] | Sea Green, L</t>
  </si>
  <si>
    <t>pke6805b6d-301b-445d-bc54-14fa72f7eb2e</t>
  </si>
  <si>
    <t>B0D7VKY9SJ</t>
  </si>
  <si>
    <t>X004AO4SR9</t>
  </si>
  <si>
    <t>DE-WNewHeartRed-L</t>
  </si>
  <si>
    <t>Womens Graphic Tshirts - Cute Shirts for Women [40021024-EZ] | Red New Heart, L</t>
  </si>
  <si>
    <t>pk30b9bc7d-5125-4689-8c70-ddacefb8e2c5</t>
  </si>
  <si>
    <t>B0DR61LZ1C</t>
  </si>
  <si>
    <t>X004IC3469</t>
  </si>
  <si>
    <t>DE-WNewHeartRed-S</t>
  </si>
  <si>
    <t>Cute Graphic Tees for Women - Valentine Gifts [40021022-EZ] | Red New Heart, S</t>
  </si>
  <si>
    <t>pk51063291-8c48-4328-bf67-82e947b1d4e5</t>
  </si>
  <si>
    <t>B0DR5Z432N</t>
  </si>
  <si>
    <t>X004IC33ND</t>
  </si>
  <si>
    <t>DE-WNewHeartRed-XL</t>
  </si>
  <si>
    <t>Red Valentines Day T Shirts - Gift Ideas for Wife [40021025-EZ] | Red New Heart, XL</t>
  </si>
  <si>
    <t>pk67122799-0b07-48dc-be43-950197b5cc56</t>
  </si>
  <si>
    <t>B0DR5XC7PM</t>
  </si>
  <si>
    <t>X004IBV37H</t>
  </si>
  <si>
    <t>DE-WPNk&amp;WHtVar-XS</t>
  </si>
  <si>
    <t>Decrum Letterman Jacket - Pink Varsity Jacket For Woman [40118171] | White, XS</t>
  </si>
  <si>
    <t>pk00facc13-339c-4fdc-8b0f-2b69c68b1ed1</t>
  </si>
  <si>
    <t>B0BXXT8WG8</t>
  </si>
  <si>
    <t>X003QSGT1N</t>
  </si>
  <si>
    <t>DE-WRHRTLOVE-S</t>
  </si>
  <si>
    <t>Black Valentines Day Outfit Women - Valentine Gifts Holiday T Shirts for Women 2024 [40021012-AA] | 2 Heart, S</t>
  </si>
  <si>
    <t>pk2f000dfe-b73c-4d27-9b2a-0883cae74a73</t>
  </si>
  <si>
    <t>B082NZRLQ2</t>
  </si>
  <si>
    <t>X002EZ1HT3</t>
  </si>
  <si>
    <t>DE-WRHRTLOVENEW-L</t>
  </si>
  <si>
    <t>Black Graphic Cute Valentines Shirts for Womens Short Sleeve Blouse [40021014-AA] | 2 Heart, L</t>
  </si>
  <si>
    <t>pke3b7b3f0-9992-4588-aea8-160364a4dc93</t>
  </si>
  <si>
    <t>B0CXPY9C9G</t>
  </si>
  <si>
    <t>X0045UKYNP</t>
  </si>
  <si>
    <t>DE-WRWHLOVE-XXL</t>
  </si>
  <si>
    <t>Red Valentines Day Tshirts Womens - Cute Valentines Outfits for Women [40021026-BA] | White Love, XXL</t>
  </si>
  <si>
    <t>pkffc49a1e-dd33-454b-9731-9b1d051a745d</t>
  </si>
  <si>
    <t>B082NYPJ7P</t>
  </si>
  <si>
    <t>X002F08O93</t>
  </si>
  <si>
    <t>DE-WRWHLOVENw-XL</t>
  </si>
  <si>
    <t>Red Heart Shirt's Womens - Gift Idea's for Wife Christmas Womens Top [40021025-BA] | White Love, XL</t>
  </si>
  <si>
    <t>pk38236ac7-4894-4f73-af0c-7a41eac42296</t>
  </si>
  <si>
    <t>B09Q33PGFG</t>
  </si>
  <si>
    <t>X0034F3VYV</t>
  </si>
  <si>
    <t>DE-WRedLoveWht-M</t>
  </si>
  <si>
    <t>White Women Valentines Shirts - Gifts for Wife from Husband [40021173-EB] | Red Love, M</t>
  </si>
  <si>
    <t>pk6c0228e4-e9ab-4323-8b16-b800a7ee10b6</t>
  </si>
  <si>
    <t>B0CN6GNHXH</t>
  </si>
  <si>
    <t>X0041D6G8X</t>
  </si>
  <si>
    <t>DE-WRedLoveWht-XL</t>
  </si>
  <si>
    <t>Valentines Outfits for Women - Gift Ideas for Wife Christmas Womens Top [40021175-EB] | Red Love, XL</t>
  </si>
  <si>
    <t>pk1a430721-da2b-4d0a-844f-d540114f8e30</t>
  </si>
  <si>
    <t>B0CN6H2Z9M</t>
  </si>
  <si>
    <t>X0041D6FO3</t>
  </si>
  <si>
    <t>DE-WRglnHenly-ChrclBlk-M</t>
  </si>
  <si>
    <t>Decrum Henley Tops for Women - Womens Baseball Shirt | [40166013] CHRCL Blck, M</t>
  </si>
  <si>
    <t>pk75d722d1-7d6f-4efa-b75a-11f0654a085e</t>
  </si>
  <si>
    <t>B0CJC1RCKY</t>
  </si>
  <si>
    <t>X003ZBGP29</t>
  </si>
  <si>
    <t>DE-WRylBlu&amp;WhtePlnVrsty-M</t>
  </si>
  <si>
    <t>Decrum White And Blue varsity jacket Womens - Plain Letterman Jacket Womens | [40056173] Plain White Sleeve, M</t>
  </si>
  <si>
    <t>pkbad4ea80-28df-4a2f-baf5-8db19f0a7db2</t>
  </si>
  <si>
    <t>B09YM5RK62</t>
  </si>
  <si>
    <t>X003AYEPOV</t>
  </si>
  <si>
    <t>DE-WRylBlu&amp;YelwPlnVrsty-M</t>
  </si>
  <si>
    <t>Decrum Royal Blue And Yellow Varsity Jacket Women - Plain Letterman Jacket | [40056083] Plain Yellow Sleeve, M</t>
  </si>
  <si>
    <t>pk7a77a75f-37dc-43cc-87b3-de862f528557</t>
  </si>
  <si>
    <t>B09YM5HMDY</t>
  </si>
  <si>
    <t>X003AJA8B5</t>
  </si>
  <si>
    <t>DE-WShyUnicornRed-XL</t>
  </si>
  <si>
    <t>Womens Unicorn Shirt - Womens Graphic T Shirts [40021025-AV] | Red, XL</t>
  </si>
  <si>
    <t>pk34e73d44-4793-44ad-a175-7ae21b21a634</t>
  </si>
  <si>
    <t>B0D7VJR4CJ</t>
  </si>
  <si>
    <t>X004AO2LNR</t>
  </si>
  <si>
    <t>DE-WmnVNckQtrSlvChrclNEW-L</t>
  </si>
  <si>
    <t>Three Quarter Length Sleeve Tops for Women - Grey Tshirts Shirts for Women (N) | [40051054] Charcoal Plain V-Neck, L</t>
  </si>
  <si>
    <t>pk556647fc-8dea-46ce-8c92-fa1f3d80b9bf</t>
  </si>
  <si>
    <t>B0CTCPLWL1</t>
  </si>
  <si>
    <t>X004460FH5</t>
  </si>
  <si>
    <t>DE-WmnVNckQtrSlvMaronNEW2-M</t>
  </si>
  <si>
    <t>Decrum 3 Quarter Sleeve Shirts Women Maroon V Neck T Shirt for Women (N) | [40051063] Maroon Plain V-Neck, M</t>
  </si>
  <si>
    <t>pkf9126d9b-ba53-4e75-a7dc-1b502830f83e</t>
  </si>
  <si>
    <t>B0CH8DBGFJ</t>
  </si>
  <si>
    <t>X003YILLQ3</t>
  </si>
  <si>
    <t>DE-WmnsYellowRglnQtrSlv-L</t>
  </si>
  <si>
    <t>Decrum Yellow and Black Softball Shirts 3/4 Sleeve Raglan Shirt Women [40144084] | Yellow&amp;Blk Rgln Womn, L</t>
  </si>
  <si>
    <t>pka64803fe-8ad4-462d-a0bf-688c1b2c7927</t>
  </si>
  <si>
    <t>B0CF1VKS6L</t>
  </si>
  <si>
    <t>X003XM5PSZ</t>
  </si>
  <si>
    <t>DE-WmnsYellowRglnQtrSlv-M</t>
  </si>
  <si>
    <t>Decrum Black &amp; Yellow Womens 3/4 Sleeve Tops - 3/4 Sleeve Raglan Shirt Women [40144083] | Yellow&amp;Blk Rgln Womn, M</t>
  </si>
  <si>
    <t>pk9703a10b-c9dc-45d6-8a76-1208c3ac4515</t>
  </si>
  <si>
    <t>B0CF1SVDWQ</t>
  </si>
  <si>
    <t>X003XM9031</t>
  </si>
  <si>
    <t>DE-WmnsYellowRglnQtrSlv-XXL</t>
  </si>
  <si>
    <t>Decrum Yellow and Black Soft Baseball Three Quarter Sleeve Tops Woman [40144086] | Yellow&amp;Blk Rgln Womn, 2XL</t>
  </si>
  <si>
    <t>pka6830a59-c6ad-48ec-b7c1-96f68a60fda0</t>
  </si>
  <si>
    <t>B0CF1RFL73</t>
  </si>
  <si>
    <t>X003XMDUSR</t>
  </si>
  <si>
    <t>Y-NEW-Plain-Varsity-XL</t>
  </si>
  <si>
    <t>Decrum Black and Yellow Varsity Jackets - Baseball Jacket men - Varsity Letterman Jacket Men [40020085] | Plain Yellow Sleve, XL</t>
  </si>
  <si>
    <t>pkd2be446e-50ff-4bed-915f-19925f6919ce</t>
  </si>
  <si>
    <t>B08CDN258S</t>
  </si>
  <si>
    <t>X002LWXLYD</t>
  </si>
  <si>
    <t>Y-Plain-Varsity-L</t>
  </si>
  <si>
    <t>Decrum Mens Yellow and Black Varsity Letterman Jacket for Adult - Varsity Jacket Men [40020084] | Plain Yellow Sleve, L</t>
  </si>
  <si>
    <t>pkaa3f9d86-212c-48ee-b916-8894047e1f50</t>
  </si>
  <si>
    <t>B07KTYPHG2</t>
  </si>
  <si>
    <t>X0029EQA6J</t>
  </si>
  <si>
    <t>Name of box</t>
  </si>
  <si>
    <t>Box weight (lb):</t>
  </si>
  <si>
    <t>Box width (inch):</t>
  </si>
  <si>
    <t>Box length (inch):</t>
  </si>
  <si>
    <t>Box height (inch):</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</si>
  <si>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</si>
  <si>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</si>
  <si>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</si>
  <si>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</si>
  <si>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</si>
  <si>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</si>
  <si>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</si>
  <si>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</si>
  <si>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</si>
  <si>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</si>
  <si>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en_US</t>
  </si>
  <si>
    <t>Weight unit</t>
  </si>
  <si>
    <t>lb</t>
  </si>
  <si>
    <t>Length unit</t>
  </si>
  <si>
    <t>in</t>
  </si>
  <si>
    <t>Version</t>
  </si>
  <si>
    <t>1.0</t>
  </si>
  <si>
    <t>Number of packing sheets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</si>
</sst>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8" x14ac:knownFonts="1">
    <font>
      <sz val="11"/>
      <color indexed="8"/>
      <name val="Calibri"/>
      <family val="2"/>
      <scheme val="minor"/>
    </font>
    <font>
      <sz val="14"/>
      <color indexed="53"/>
      <name val="Calibri"/>
    </font>
    <font>
      <sz val="14"/>
      <color indexed="53"/>
      <name val="Calibri"/>
    </font>
    <font>
      <sz val="14"/>
      <color indexed="53"/>
      <name val="Calibri"/>
    </font>
    <font>
      <sz val="14"/>
      <color indexed="53"/>
      <name val="Calibri"/>
    </font>
    <font>
      <sz val="14"/>
      <color indexed="53"/>
      <name val="Calibri"/>
    </font>
    <font>
      <sz val="14"/>
      <color indexed="53"/>
      <name val="Calibri"/>
    </font>
    <font>
      <sz val="14"/>
      <color indexed="53"/>
      <name val="Calibri"/>
    </font>
    <font>
      <sz val="14"/>
      <color indexed="53"/>
      <name val="Calibri"/>
    </font>
    <font>
      <sz val="14"/>
      <color indexed="53"/>
      <name val="Calibri"/>
    </font>
    <font>
      <sz val="14"/>
      <color indexed="53"/>
      <name val="Calibri"/>
    </font>
    <font>
      <sz val="14"/>
      <color indexed="53"/>
      <name val="Calibri"/>
    </font>
    <font>
      <sz val="14"/>
      <color indexed="53"/>
      <name val="Calibri"/>
    </font>
    <font>
      <sz val="24"/>
      <name val="Calibri"/>
    </font>
    <font>
      <sz val="24"/>
      <name val="Calibri"/>
    </font>
    <font>
      <sz val="18"/>
      <name val="Calibri"/>
    </font>
    <font>
      <sz val="18"/>
      <name val="Calibri"/>
    </font>
    <font>
      <sz val="18"/>
      <name val="Calibri"/>
    </font>
    <font>
      <sz val="18"/>
      <name val="Calibri"/>
    </font>
    <font>
      <sz val="18"/>
      <name val="Calibri"/>
    </font>
    <font>
      <sz val="18"/>
      <name val="Calibri"/>
    </font>
    <font>
      <sz val="18"/>
      <name val="Calibri"/>
    </font>
    <font>
      <b/>
      <sz val="18"/>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12"/>
      <name val="Calibri"/>
    </font>
    <font>
      <sz val="20"/>
      <name val="Calibri"/>
    </font>
    <font>
      <b/>
      <sz val="14"/>
      <name val="Calibri"/>
    </font>
    <font>
      <sz val="13"/>
      <name val="Calibri"/>
    </font>
    <font>
      <b/>
      <sz val="14"/>
      <name val="Calibri"/>
    </font>
    <font>
      <sz val="13"/>
      <name val="Calibri"/>
    </font>
    <font>
      <b/>
      <sz val="14"/>
      <name val="Calibri"/>
    </font>
    <font>
      <sz val="13"/>
      <name val="Calibri"/>
    </font>
    <font>
      <b/>
      <sz val="14"/>
      <name val="Calibri"/>
    </font>
    <font>
      <sz val="13"/>
      <name val="Calibri"/>
    </font>
  </fonts>
  <fills count="5">
    <fill>
      <patternFill patternType="none"/>
    </fill>
    <fill>
      <patternFill patternType="gray125"/>
    </fill>
    <fill>
      <patternFill patternType="solid">
        <fgColor indexed="13"/>
      </patternFill>
    </fill>
    <fill>
      <patternFill patternType="solid">
        <fgColor indexed="23"/>
      </patternFill>
    </fill>
    <fill>
      <patternFill patternType="solid">
        <fgColor indexed="22"/>
      </patternFill>
    </fill>
  </fills>
  <borders count="4">
    <border>
      <left/>
      <right/>
      <top/>
      <bottom/>
      <diagonal/>
    </border>
    <border>
      <left style="double">
        <color indexed="63"/>
      </left>
      <right style="double">
        <color indexed="63"/>
      </right>
      <top style="thin">
        <color indexed="63"/>
      </top>
      <bottom style="thin">
        <color indexed="63"/>
      </bottom>
      <diagonal/>
    </border>
    <border>
      <left style="double">
        <color indexed="63"/>
      </left>
      <right style="double">
        <color indexed="63"/>
      </right>
      <top style="double">
        <color indexed="63"/>
      </top>
      <bottom style="thin">
        <color indexed="63"/>
      </bottom>
      <diagonal/>
    </border>
    <border>
      <left style="double">
        <color indexed="63"/>
      </left>
      <right style="double">
        <color indexed="63"/>
      </right>
      <top style="thin">
        <color indexed="63"/>
      </top>
      <bottom style="double">
        <color indexed="63"/>
      </bottom>
      <diagonal/>
    </border>
  </borders>
  <cellStyleXfs count="1">
    <xf numFmtId="0" fontId="0" fillId="0" borderId="0"/>
  </cellStyleXfs>
  <cellXfs count="122">
    <xf numFmtId="0" fontId="0" fillId="0" borderId="0" xfId="0"/>
    <xf numFmtId="0" fontId="0" fillId="0" borderId="0" xfId="0" applyAlignment="1">
      <alignment horizontal="left"/>
    </xf>
    <xf numFmtId="0" fontId="22" fillId="2" borderId="0" xfId="0" applyFont="1" applyFill="1" applyAlignment="1" applyProtection="1">
      <alignment horizontal="center"/>
      <protection locked="0"/>
    </xf>
    <xf numFmtId="0" fontId="0" fillId="3" borderId="0" xfId="0" applyFill="1"/>
    <xf numFmtId="0" fontId="23" fillId="4" borderId="0" xfId="0" applyFont="1" applyFill="1"/>
    <xf numFmtId="0" fontId="0" fillId="0" borderId="0" xfId="0" applyProtection="1">
      <protection locked="0"/>
    </xf>
    <xf numFmtId="0" fontId="36" fillId="0" borderId="0" xfId="0" applyFont="1"/>
    <xf numFmtId="0" fontId="37" fillId="0" borderId="0" xfId="0" applyFont="1"/>
    <xf numFmtId="0" fontId="38" fillId="0" borderId="0" xfId="0" applyFont="1"/>
    <xf numFmtId="0" fontId="39" fillId="0" borderId="0" xfId="0" applyFont="1"/>
    <xf numFmtId="0" fontId="40" fillId="0" borderId="0" xfId="0" applyFont="1"/>
    <xf numFmtId="0" fontId="41" fillId="0" borderId="0" xfId="0" applyFont="1"/>
    <xf numFmtId="0" fontId="42" fillId="0" borderId="0" xfId="0" applyFont="1"/>
    <xf numFmtId="0" fontId="43" fillId="0" borderId="0" xfId="0" applyFont="1"/>
    <xf numFmtId="0" fontId="44" fillId="0" borderId="0" xfId="0" applyFont="1"/>
    <xf numFmtId="0" fontId="45" fillId="0" borderId="0" xfId="0" applyFont="1"/>
    <xf numFmtId="0" fontId="46" fillId="0" borderId="0" xfId="0" applyFont="1"/>
    <xf numFmtId="0" fontId="47" fillId="0" borderId="0" xfId="0" applyFont="1"/>
    <xf numFmtId="0" fontId="48" fillId="0" borderId="0" xfId="0" applyFont="1"/>
    <xf numFmtId="0" fontId="49" fillId="0" borderId="0" xfId="0" applyFont="1"/>
    <xf numFmtId="0" fontId="50" fillId="0" borderId="0" xfId="0" applyFont="1"/>
    <xf numFmtId="0" fontId="51" fillId="0" borderId="0" xfId="0" applyFont="1"/>
    <xf numFmtId="0" fontId="52" fillId="0" borderId="0" xfId="0" applyFont="1"/>
    <xf numFmtId="0" fontId="53" fillId="0" borderId="0" xfId="0" applyFont="1"/>
    <xf numFmtId="0" fontId="54" fillId="0" borderId="0" xfId="0" applyFont="1"/>
    <xf numFmtId="0" fontId="55" fillId="0" borderId="0" xfId="0" applyFont="1"/>
    <xf numFmtId="0" fontId="56" fillId="0" borderId="0" xfId="0" applyFont="1"/>
    <xf numFmtId="0" fontId="57" fillId="0" borderId="0" xfId="0" applyFont="1"/>
    <xf numFmtId="0" fontId="58" fillId="0" borderId="0" xfId="0" applyFont="1"/>
    <xf numFmtId="0" fontId="59" fillId="0" borderId="0" xfId="0" applyFont="1"/>
    <xf numFmtId="0" fontId="60" fillId="0" borderId="0" xfId="0" applyFont="1"/>
    <xf numFmtId="0" fontId="109" fillId="0" borderId="0" xfId="0" applyFont="1" applyAlignment="1">
      <alignment wrapText="1"/>
    </xf>
    <xf numFmtId="0" fontId="110" fillId="4" borderId="1" xfId="0" applyFont="1" applyFill="1" applyBorder="1" applyAlignment="1">
      <alignment wrapText="1"/>
    </xf>
    <xf numFmtId="0" fontId="111" fillId="0" borderId="1" xfId="0" applyFont="1" applyBorder="1" applyAlignment="1">
      <alignment wrapText="1"/>
    </xf>
    <xf numFmtId="0" fontId="112" fillId="4" borderId="1" xfId="0" applyFont="1" applyFill="1" applyBorder="1" applyAlignment="1">
      <alignment wrapText="1"/>
    </xf>
    <xf numFmtId="0" fontId="113" fillId="0" borderId="1" xfId="0" applyFont="1" applyBorder="1" applyAlignment="1">
      <alignment wrapText="1"/>
    </xf>
    <xf numFmtId="0" fontId="114" fillId="4" borderId="1" xfId="0" applyFont="1" applyFill="1" applyBorder="1" applyAlignment="1">
      <alignment wrapText="1"/>
    </xf>
    <xf numFmtId="0" fontId="115" fillId="0" borderId="1" xfId="0" applyFont="1" applyBorder="1" applyAlignment="1">
      <alignment wrapText="1"/>
    </xf>
    <xf numFmtId="0" fontId="116" fillId="4" borderId="2" xfId="0" applyFont="1" applyFill="1" applyBorder="1" applyAlignment="1">
      <alignment wrapText="1"/>
    </xf>
    <xf numFmtId="0" fontId="117" fillId="0" borderId="3" xfId="0" applyFont="1" applyBorder="1" applyAlignment="1">
      <alignment wrapText="1"/>
    </xf>
    <xf numFmtId="0" fontId="1" fillId="0" borderId="0" xfId="0" applyFont="1"/>
    <xf numFmtId="0" fontId="2" fillId="0" borderId="0" xfId="0" applyFont="1"/>
    <xf numFmtId="0" fontId="3" fillId="0" borderId="0" xfId="0" applyFont="1"/>
    <xf numFmtId="0" fontId="4" fillId="0" borderId="0" xfId="0" applyFont="1"/>
    <xf numFmtId="0" fontId="5" fillId="0" borderId="0" xfId="0" applyFont="1"/>
    <xf numFmtId="0" fontId="6" fillId="0" borderId="0" xfId="0" applyFont="1"/>
    <xf numFmtId="0" fontId="7" fillId="0" borderId="0" xfId="0" applyFont="1"/>
    <xf numFmtId="0" fontId="8" fillId="0" borderId="0" xfId="0" applyFont="1"/>
    <xf numFmtId="0" fontId="9" fillId="0" borderId="0" xfId="0" applyFont="1"/>
    <xf numFmtId="0" fontId="10" fillId="0" borderId="0" xfId="0" applyFont="1"/>
    <xf numFmtId="0" fontId="11" fillId="0" borderId="0" xfId="0" applyFont="1"/>
    <xf numFmtId="0" fontId="12" fillId="0" borderId="0" xfId="0" applyFont="1"/>
    <xf numFmtId="0" fontId="13" fillId="0" borderId="0" xfId="0" applyFont="1"/>
    <xf numFmtId="0" fontId="14" fillId="0" borderId="0" xfId="0" applyFont="1"/>
    <xf numFmtId="0" fontId="15" fillId="0" borderId="0" xfId="0" applyFont="1"/>
    <xf numFmtId="0" fontId="16" fillId="0" borderId="0" xfId="0" applyFont="1"/>
    <xf numFmtId="0" fontId="17" fillId="0" borderId="0" xfId="0" applyFont="1"/>
    <xf numFmtId="0" fontId="18" fillId="0" borderId="0" xfId="0" applyFont="1" applyAlignment="1">
      <alignment horizontal="right"/>
    </xf>
    <xf numFmtId="0" fontId="19" fillId="0" borderId="0" xfId="0" applyFont="1" applyAlignment="1">
      <alignment horizontal="right"/>
    </xf>
    <xf numFmtId="0" fontId="20" fillId="0" borderId="0" xfId="0" applyFont="1" applyAlignment="1">
      <alignment horizontal="right"/>
    </xf>
    <xf numFmtId="0" fontId="21" fillId="0" borderId="0" xfId="0" applyFont="1" applyAlignment="1">
      <alignment horizontal="right"/>
    </xf>
    <xf numFmtId="0" fontId="0" fillId="3" borderId="0" xfId="0" applyFill="1"/>
    <xf numFmtId="0" fontId="24" fillId="0" borderId="0" xfId="0" applyFont="1" applyAlignment="1">
      <alignment horizontal="right"/>
    </xf>
    <xf numFmtId="0" fontId="25" fillId="0" borderId="0" xfId="0" applyFont="1" applyAlignment="1">
      <alignment horizontal="right"/>
    </xf>
    <xf numFmtId="0" fontId="26" fillId="0" borderId="0" xfId="0" applyFont="1" applyAlignment="1">
      <alignment horizontal="right"/>
    </xf>
    <xf numFmtId="0" fontId="27" fillId="0" borderId="0" xfId="0" applyFont="1" applyAlignment="1">
      <alignment horizontal="right"/>
    </xf>
    <xf numFmtId="0" fontId="28" fillId="0" borderId="0" xfId="0" applyFont="1" applyAlignment="1">
      <alignment horizontal="right"/>
    </xf>
    <xf numFmtId="0" fontId="29" fillId="0" borderId="0" xfId="0" applyFont="1" applyAlignment="1">
      <alignment horizontal="right"/>
    </xf>
    <xf numFmtId="0" fontId="30" fillId="0" borderId="0" xfId="0" applyFont="1" applyAlignment="1">
      <alignment horizontal="right"/>
    </xf>
    <xf numFmtId="0" fontId="31" fillId="0" borderId="0" xfId="0" applyFont="1" applyAlignment="1">
      <alignment horizontal="right"/>
    </xf>
    <xf numFmtId="0" fontId="32" fillId="0" borderId="0" xfId="0" applyFont="1" applyAlignment="1">
      <alignment horizontal="right"/>
    </xf>
    <xf numFmtId="0" fontId="33" fillId="0" borderId="0" xfId="0" applyFont="1" applyAlignment="1">
      <alignment horizontal="right"/>
    </xf>
    <xf numFmtId="0" fontId="34" fillId="0" borderId="0" xfId="0" applyFont="1" applyAlignment="1">
      <alignment horizontal="right"/>
    </xf>
    <xf numFmtId="0" fontId="35" fillId="0" borderId="0" xfId="0" applyFont="1" applyAlignment="1">
      <alignment horizontal="right"/>
    </xf>
    <xf numFmtId="0" fontId="61" fillId="0" borderId="0" xfId="0" applyFont="1" applyAlignment="1">
      <alignment horizontal="right"/>
    </xf>
    <xf numFmtId="0" fontId="62" fillId="0" borderId="0" xfId="0" applyFont="1" applyAlignment="1">
      <alignment horizontal="right"/>
    </xf>
    <xf numFmtId="0" fontId="63" fillId="0" borderId="0" xfId="0" applyFont="1" applyAlignment="1">
      <alignment horizontal="right"/>
    </xf>
    <xf numFmtId="0" fontId="64" fillId="0" borderId="0" xfId="0" applyFont="1" applyAlignment="1">
      <alignment horizontal="right"/>
    </xf>
    <xf numFmtId="0" fontId="65" fillId="0" borderId="0" xfId="0" applyFont="1" applyAlignment="1">
      <alignment horizontal="right"/>
    </xf>
    <xf numFmtId="0" fontId="66" fillId="0" borderId="0" xfId="0" applyFont="1" applyAlignment="1">
      <alignment horizontal="right"/>
    </xf>
    <xf numFmtId="0" fontId="67" fillId="0" borderId="0" xfId="0" applyFont="1" applyAlignment="1">
      <alignment horizontal="right"/>
    </xf>
    <xf numFmtId="0" fontId="68" fillId="0" borderId="0" xfId="0" applyFont="1" applyAlignment="1">
      <alignment horizontal="right"/>
    </xf>
    <xf numFmtId="0" fontId="69" fillId="0" borderId="0" xfId="0" applyFont="1" applyAlignment="1">
      <alignment horizontal="right"/>
    </xf>
    <xf numFmtId="0" fontId="70" fillId="0" borderId="0" xfId="0" applyFont="1" applyAlignment="1">
      <alignment horizontal="right"/>
    </xf>
    <xf numFmtId="0" fontId="71" fillId="0" borderId="0" xfId="0" applyFont="1" applyAlignment="1">
      <alignment horizontal="right"/>
    </xf>
    <xf numFmtId="0" fontId="72" fillId="0" borderId="0" xfId="0" applyFont="1" applyAlignment="1">
      <alignment horizontal="right"/>
    </xf>
    <xf numFmtId="0" fontId="73" fillId="0" borderId="0" xfId="0" applyFont="1" applyAlignment="1">
      <alignment horizontal="right"/>
    </xf>
    <xf numFmtId="0" fontId="74" fillId="0" borderId="0" xfId="0" applyFont="1" applyAlignment="1">
      <alignment horizontal="right"/>
    </xf>
    <xf numFmtId="0" fontId="75" fillId="0" borderId="0" xfId="0" applyFont="1" applyAlignment="1">
      <alignment horizontal="right"/>
    </xf>
    <xf numFmtId="0" fontId="76" fillId="0" borderId="0" xfId="0" applyFont="1" applyAlignment="1">
      <alignment horizontal="right"/>
    </xf>
    <xf numFmtId="0" fontId="77" fillId="0" borderId="0" xfId="0" applyFont="1" applyAlignment="1">
      <alignment horizontal="right"/>
    </xf>
    <xf numFmtId="0" fontId="78" fillId="0" borderId="0" xfId="0" applyFont="1" applyAlignment="1">
      <alignment horizontal="right"/>
    </xf>
    <xf numFmtId="0" fontId="79" fillId="0" borderId="0" xfId="0" applyFont="1" applyAlignment="1">
      <alignment horizontal="right"/>
    </xf>
    <xf numFmtId="0" fontId="80" fillId="0" borderId="0" xfId="0" applyFont="1" applyAlignment="1">
      <alignment horizontal="right"/>
    </xf>
    <xf numFmtId="0" fontId="81" fillId="0" borderId="0" xfId="0" applyFont="1" applyAlignment="1">
      <alignment horizontal="right"/>
    </xf>
    <xf numFmtId="0" fontId="82" fillId="0" borderId="0" xfId="0" applyFont="1" applyAlignment="1">
      <alignment horizontal="right"/>
    </xf>
    <xf numFmtId="0" fontId="83" fillId="0" borderId="0" xfId="0" applyFont="1" applyAlignment="1">
      <alignment horizontal="right"/>
    </xf>
    <xf numFmtId="0" fontId="84" fillId="0" borderId="0" xfId="0" applyFont="1" applyAlignment="1">
      <alignment horizontal="right"/>
    </xf>
    <xf numFmtId="0" fontId="85" fillId="0" borderId="0" xfId="0" applyFont="1" applyAlignment="1">
      <alignment horizontal="right"/>
    </xf>
    <xf numFmtId="0" fontId="86" fillId="0" borderId="0" xfId="0" applyFont="1" applyAlignment="1">
      <alignment horizontal="right"/>
    </xf>
    <xf numFmtId="0" fontId="87" fillId="0" borderId="0" xfId="0" applyFont="1" applyAlignment="1">
      <alignment horizontal="right"/>
    </xf>
    <xf numFmtId="0" fontId="88" fillId="0" borderId="0" xfId="0" applyFont="1" applyAlignment="1">
      <alignment horizontal="right"/>
    </xf>
    <xf numFmtId="0" fontId="89" fillId="0" borderId="0" xfId="0" applyFont="1" applyAlignment="1">
      <alignment horizontal="right"/>
    </xf>
    <xf numFmtId="0" fontId="90" fillId="0" borderId="0" xfId="0" applyFont="1" applyAlignment="1">
      <alignment horizontal="right"/>
    </xf>
    <xf numFmtId="0" fontId="91" fillId="0" borderId="0" xfId="0" applyFont="1" applyAlignment="1">
      <alignment horizontal="right"/>
    </xf>
    <xf numFmtId="0" fontId="92" fillId="0" borderId="0" xfId="0" applyFont="1" applyAlignment="1">
      <alignment horizontal="right"/>
    </xf>
    <xf numFmtId="0" fontId="93" fillId="0" borderId="0" xfId="0" applyFont="1" applyAlignment="1">
      <alignment horizontal="right"/>
    </xf>
    <xf numFmtId="0" fontId="94" fillId="0" borderId="0" xfId="0" applyFont="1" applyAlignment="1">
      <alignment horizontal="right"/>
    </xf>
    <xf numFmtId="0" fontId="95" fillId="0" borderId="0" xfId="0" applyFont="1" applyAlignment="1">
      <alignment horizontal="right"/>
    </xf>
    <xf numFmtId="0" fontId="96" fillId="0" borderId="0" xfId="0" applyFont="1" applyAlignment="1">
      <alignment horizontal="right"/>
    </xf>
    <xf numFmtId="0" fontId="97" fillId="0" borderId="0" xfId="0" applyFont="1" applyAlignment="1">
      <alignment horizontal="right"/>
    </xf>
    <xf numFmtId="0" fontId="98" fillId="0" borderId="0" xfId="0" applyFont="1" applyAlignment="1">
      <alignment horizontal="right"/>
    </xf>
    <xf numFmtId="0" fontId="99" fillId="0" borderId="0" xfId="0" applyFont="1" applyAlignment="1">
      <alignment horizontal="right"/>
    </xf>
    <xf numFmtId="0" fontId="100" fillId="0" borderId="0" xfId="0" applyFont="1" applyAlignment="1">
      <alignment horizontal="right"/>
    </xf>
    <xf numFmtId="0" fontId="101" fillId="0" borderId="0" xfId="0" applyFont="1" applyAlignment="1">
      <alignment horizontal="right"/>
    </xf>
    <xf numFmtId="0" fontId="102" fillId="0" borderId="0" xfId="0" applyFont="1" applyAlignment="1">
      <alignment horizontal="right"/>
    </xf>
    <xf numFmtId="0" fontId="103" fillId="0" borderId="0" xfId="0" applyFont="1" applyAlignment="1">
      <alignment horizontal="right"/>
    </xf>
    <xf numFmtId="0" fontId="104" fillId="0" borderId="0" xfId="0" applyFont="1" applyAlignment="1">
      <alignment horizontal="right"/>
    </xf>
    <xf numFmtId="0" fontId="105" fillId="0" borderId="0" xfId="0" applyFont="1" applyAlignment="1">
      <alignment horizontal="right"/>
    </xf>
    <xf numFmtId="0" fontId="106" fillId="0" borderId="0" xfId="0" applyFont="1" applyAlignment="1">
      <alignment horizontal="right"/>
    </xf>
    <xf numFmtId="0" fontId="107" fillId="0" borderId="0" xfId="0" applyFont="1" applyAlignment="1">
      <alignment horizontal="right"/>
    </xf>
    <xf numFmtId="0" fontId="108" fillId="0" borderId="0" xfId="0" applyFont="1" applyAlignment="1">
      <alignment horizontal="right"/>
    </xf>
  </cellXfs>
  <cellStyles count="1">
    <cellStyle name="Normal" xfId="0" builtinId="0"/>
  </cellStyles>
  <dxfs count="1">
    <dxf>
      <font>
        <color indexed="16"/>
      </font>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75"/>
  <sheetViews>
    <sheetView tabSelected="1" workbookViewId="0">
      <pane xSplit="2" ySplit="5" topLeftCell="J6" activePane="bottomRight" state="frozen"/>
      <selection pane="topRight"/>
      <selection pane="bottomLeft"/>
      <selection pane="bottomRight" activeCell="Q8" sqref="Q8"/>
    </sheetView>
  </sheetViews>
  <sheetFormatPr defaultRowHeight="15" x14ac:dyDescent="0.25"/>
  <cols>
    <col min="1" max="1" width="21" customWidth="1"/>
    <col min="2" max="2" width="61" customWidth="1"/>
    <col min="3" max="3" width="20" hidden="1" customWidth="1"/>
    <col min="4" max="5" width="21" customWidth="1"/>
    <col min="6" max="11" width="15" customWidth="1"/>
    <col min="12" max="12" width="1" customWidth="1"/>
    <col min="13" max="37" width="13" style="5" customWidth="1"/>
  </cols>
  <sheetData>
    <row r="1" spans="1:37" ht="18.75" x14ac:dyDescent="0.3">
      <c r="A1" s="40" t="s">
        <v>0</v>
      </c>
      <c r="B1" s="41"/>
      <c r="C1" s="42"/>
      <c r="D1" s="43"/>
      <c r="E1" s="44"/>
      <c r="F1" s="45"/>
      <c r="G1" s="46"/>
      <c r="H1" s="47"/>
      <c r="I1" s="48"/>
      <c r="J1" s="49"/>
      <c r="K1" s="50"/>
      <c r="L1" s="51"/>
    </row>
    <row r="2" spans="1:37" ht="31.5" x14ac:dyDescent="0.5">
      <c r="A2" s="52" t="s">
        <v>1</v>
      </c>
      <c r="B2" s="53"/>
      <c r="C2" s="1" t="s">
        <v>2</v>
      </c>
    </row>
    <row r="3" spans="1:37" ht="23.25" x14ac:dyDescent="0.35">
      <c r="A3" s="54" t="s">
        <v>3</v>
      </c>
      <c r="B3" s="55"/>
      <c r="C3" s="56"/>
      <c r="I3" s="57" t="s">
        <v>4</v>
      </c>
      <c r="J3" s="58"/>
      <c r="K3" s="59"/>
      <c r="L3" s="60"/>
      <c r="M3" s="2">
        <v>15</v>
      </c>
    </row>
    <row r="4" spans="1:37" ht="8.1" customHeight="1" x14ac:dyDescent="0.25">
      <c r="A4" s="61"/>
      <c r="B4" s="61"/>
      <c r="C4" s="61"/>
      <c r="D4" s="61"/>
      <c r="E4" s="61"/>
      <c r="F4" s="61"/>
      <c r="G4" s="61"/>
      <c r="H4" s="61"/>
      <c r="I4" s="61"/>
      <c r="J4" s="61"/>
      <c r="K4" s="61"/>
      <c r="L4" s="61"/>
    </row>
    <row r="5" spans="1:37" ht="15.75" x14ac:dyDescent="0.25">
      <c r="A5" s="4" t="s">
        <v>5</v>
      </c>
      <c r="B5" s="4" t="s">
        <v>6</v>
      </c>
      <c r="C5" s="4" t="s">
        <v>7</v>
      </c>
      <c r="D5" s="4" t="s">
        <v>8</v>
      </c>
      <c r="E5" s="4" t="s">
        <v>9</v>
      </c>
      <c r="F5" s="4" t="s">
        <v>10</v>
      </c>
      <c r="G5" s="4" t="s">
        <v>11</v>
      </c>
      <c r="H5" s="4" t="s">
        <v>12</v>
      </c>
      <c r="I5" s="4" t="s">
        <v>13</v>
      </c>
      <c r="J5" s="4" t="s">
        <v>14</v>
      </c>
      <c r="K5" s="4" t="s">
        <v>15</v>
      </c>
      <c r="L5" s="3"/>
      <c r="M5" s="4" t="str">
        <f>IF(M3&gt;=1,"Box 1 quantity","")</f>
        <v>Box 1 quantity</v>
      </c>
      <c r="N5" s="4" t="str">
        <f>IF(M3&gt;=2,"Box 2 quantity","")</f>
        <v>Box 2 quantity</v>
      </c>
      <c r="O5" s="4" t="str">
        <f>IF(M3&gt;=3,"Box 3 quantity","")</f>
        <v>Box 3 quantity</v>
      </c>
      <c r="P5" s="4" t="str">
        <f>IF(M3&gt;=4,"Box 4 quantity","")</f>
        <v>Box 4 quantity</v>
      </c>
      <c r="Q5" s="4" t="str">
        <f>IF(M3&gt;=5,"Box 5 quantity","")</f>
        <v>Box 5 quantity</v>
      </c>
      <c r="R5" s="4" t="str">
        <f>IF(M3&gt;=6,"Box 6 quantity","")</f>
        <v>Box 6 quantity</v>
      </c>
      <c r="S5" s="4" t="str">
        <f>IF(M3&gt;=7,"Box 7 quantity","")</f>
        <v>Box 7 quantity</v>
      </c>
      <c r="T5" s="4" t="str">
        <f>IF(M3&gt;=8,"Box 8 quantity","")</f>
        <v>Box 8 quantity</v>
      </c>
      <c r="U5" s="4" t="str">
        <f>IF(M3&gt;=9,"Box 9 quantity","")</f>
        <v>Box 9 quantity</v>
      </c>
      <c r="V5" s="4" t="str">
        <f>IF(M3&gt;=10,"Box 10 quantity","")</f>
        <v>Box 10 quantity</v>
      </c>
      <c r="W5" s="4" t="str">
        <f>IF(M3&gt;=11,"Box 11 quantity","")</f>
        <v>Box 11 quantity</v>
      </c>
      <c r="X5" s="4" t="str">
        <f>IF(M3&gt;=12,"Box 12 quantity","")</f>
        <v>Box 12 quantity</v>
      </c>
      <c r="Y5" s="4" t="str">
        <f>IF(M3&gt;=13,"Box 13 quantity","")</f>
        <v>Box 13 quantity</v>
      </c>
      <c r="Z5" s="4" t="str">
        <f>IF(M3&gt;=14,"Box 14 quantity","")</f>
        <v>Box 14 quantity</v>
      </c>
      <c r="AA5" s="4" t="str">
        <f>IF(M3&gt;=15,"Box 15 quantity","")</f>
        <v>Box 15 quantity</v>
      </c>
      <c r="AB5" s="4" t="str">
        <f>IF(M3&gt;=16,"Box 16 quantity","")</f>
        <v/>
      </c>
      <c r="AC5" s="4" t="str">
        <f>IF(M3&gt;=17,"Box 17 quantity","")</f>
        <v/>
      </c>
      <c r="AD5" s="4" t="str">
        <f>IF(M3&gt;=18,"Box 18 quantity","")</f>
        <v/>
      </c>
      <c r="AE5" s="4" t="str">
        <f>IF(M3&gt;=19,"Box 19 quantity","")</f>
        <v/>
      </c>
      <c r="AF5" s="4" t="str">
        <f>IF(M3&gt;=20,"Box 20 quantity","")</f>
        <v/>
      </c>
      <c r="AG5" s="4" t="str">
        <f>IF(M3&gt;=21,"Box 21 quantity","")</f>
        <v/>
      </c>
      <c r="AH5" s="4" t="str">
        <f>IF(M3&gt;=22,"Box 22 quantity","")</f>
        <v/>
      </c>
      <c r="AI5" s="4" t="str">
        <f>IF(M3&gt;=23,"Box 23 quantity","")</f>
        <v/>
      </c>
      <c r="AJ5" s="4" t="str">
        <f>IF(M3&gt;=24,"Box 24 quantity","")</f>
        <v/>
      </c>
      <c r="AK5" s="4" t="str">
        <f>IF(M3&gt;=25,"Box 25 quantity","")</f>
        <v/>
      </c>
    </row>
    <row r="6" spans="1:37" x14ac:dyDescent="0.25">
      <c r="A6" t="s">
        <v>16</v>
      </c>
      <c r="B6" t="s">
        <v>17</v>
      </c>
      <c r="C6" t="s">
        <v>18</v>
      </c>
      <c r="D6" t="s">
        <v>19</v>
      </c>
      <c r="E6" t="s">
        <v>20</v>
      </c>
      <c r="F6" t="s">
        <v>21</v>
      </c>
      <c r="G6" t="s">
        <v>22</v>
      </c>
      <c r="H6" t="s">
        <v>23</v>
      </c>
      <c r="I6" t="s">
        <v>23</v>
      </c>
      <c r="J6">
        <v>2</v>
      </c>
      <c r="K6">
        <f>SUM(M6:INDEX(M6:XFD6,1,M3))</f>
        <v>0</v>
      </c>
      <c r="L6" s="3"/>
    </row>
    <row r="7" spans="1:37" x14ac:dyDescent="0.25">
      <c r="A7" t="s">
        <v>24</v>
      </c>
      <c r="B7" t="s">
        <v>25</v>
      </c>
      <c r="C7" t="s">
        <v>26</v>
      </c>
      <c r="D7" t="s">
        <v>27</v>
      </c>
      <c r="E7" t="s">
        <v>28</v>
      </c>
      <c r="F7" t="s">
        <v>21</v>
      </c>
      <c r="G7" t="s">
        <v>22</v>
      </c>
      <c r="H7" t="s">
        <v>23</v>
      </c>
      <c r="I7" t="s">
        <v>23</v>
      </c>
      <c r="J7">
        <v>1</v>
      </c>
      <c r="K7">
        <f>SUM(M7:INDEX(M7:XFD7,1,M3))</f>
        <v>0</v>
      </c>
      <c r="L7" s="3"/>
    </row>
    <row r="8" spans="1:37" x14ac:dyDescent="0.25">
      <c r="A8" t="s">
        <v>29</v>
      </c>
      <c r="B8" t="s">
        <v>30</v>
      </c>
      <c r="C8" t="s">
        <v>31</v>
      </c>
      <c r="D8" t="s">
        <v>32</v>
      </c>
      <c r="E8" t="s">
        <v>33</v>
      </c>
      <c r="F8" t="s">
        <v>21</v>
      </c>
      <c r="G8" t="s">
        <v>22</v>
      </c>
      <c r="H8" t="s">
        <v>23</v>
      </c>
      <c r="I8" t="s">
        <v>23</v>
      </c>
      <c r="J8">
        <v>5</v>
      </c>
      <c r="K8">
        <f>SUM(M8:INDEX(M8:XFD8,1,M3))</f>
        <v>0</v>
      </c>
      <c r="L8" s="3"/>
    </row>
    <row r="9" spans="1:37" x14ac:dyDescent="0.25">
      <c r="A9" t="s">
        <v>34</v>
      </c>
      <c r="B9" t="s">
        <v>35</v>
      </c>
      <c r="C9" t="s">
        <v>36</v>
      </c>
      <c r="D9" t="s">
        <v>37</v>
      </c>
      <c r="E9" t="s">
        <v>38</v>
      </c>
      <c r="F9" t="s">
        <v>21</v>
      </c>
      <c r="G9" t="s">
        <v>22</v>
      </c>
      <c r="H9" t="s">
        <v>23</v>
      </c>
      <c r="I9" t="s">
        <v>23</v>
      </c>
      <c r="J9">
        <v>1</v>
      </c>
      <c r="K9">
        <f>SUM(M9:INDEX(M9:XFD9,1,M3))</f>
        <v>0</v>
      </c>
      <c r="L9" s="3"/>
    </row>
    <row r="10" spans="1:37" x14ac:dyDescent="0.25">
      <c r="A10" t="s">
        <v>39</v>
      </c>
      <c r="B10" t="s">
        <v>40</v>
      </c>
      <c r="C10" t="s">
        <v>41</v>
      </c>
      <c r="D10" t="s">
        <v>42</v>
      </c>
      <c r="E10" t="s">
        <v>43</v>
      </c>
      <c r="F10" t="s">
        <v>21</v>
      </c>
      <c r="G10" t="s">
        <v>22</v>
      </c>
      <c r="H10" t="s">
        <v>23</v>
      </c>
      <c r="I10" t="s">
        <v>23</v>
      </c>
      <c r="J10">
        <v>1</v>
      </c>
      <c r="K10">
        <f>SUM(M10:INDEX(M10:XFD10,1,M3))</f>
        <v>0</v>
      </c>
      <c r="L10" s="3"/>
    </row>
    <row r="11" spans="1:37" x14ac:dyDescent="0.25">
      <c r="A11" t="s">
        <v>44</v>
      </c>
      <c r="B11" t="s">
        <v>45</v>
      </c>
      <c r="C11" t="s">
        <v>46</v>
      </c>
      <c r="D11" t="s">
        <v>47</v>
      </c>
      <c r="E11" t="s">
        <v>48</v>
      </c>
      <c r="F11" t="s">
        <v>21</v>
      </c>
      <c r="G11" t="s">
        <v>22</v>
      </c>
      <c r="H11" t="s">
        <v>23</v>
      </c>
      <c r="I11" t="s">
        <v>23</v>
      </c>
      <c r="J11">
        <v>4</v>
      </c>
      <c r="K11">
        <f>SUM(M11:INDEX(M11:XFD11,1,M3))</f>
        <v>0</v>
      </c>
      <c r="L11" s="3"/>
    </row>
    <row r="12" spans="1:37" x14ac:dyDescent="0.25">
      <c r="A12" t="s">
        <v>49</v>
      </c>
      <c r="B12" t="s">
        <v>50</v>
      </c>
      <c r="C12" t="s">
        <v>51</v>
      </c>
      <c r="D12" t="s">
        <v>52</v>
      </c>
      <c r="E12" t="s">
        <v>53</v>
      </c>
      <c r="F12" t="s">
        <v>21</v>
      </c>
      <c r="G12" t="s">
        <v>22</v>
      </c>
      <c r="H12" t="s">
        <v>23</v>
      </c>
      <c r="I12" t="s">
        <v>23</v>
      </c>
      <c r="J12">
        <v>7</v>
      </c>
      <c r="K12">
        <f>SUM(M12:INDEX(M12:XFD12,1,M3))</f>
        <v>0</v>
      </c>
      <c r="L12" s="3"/>
    </row>
    <row r="13" spans="1:37" x14ac:dyDescent="0.25">
      <c r="A13" t="s">
        <v>54</v>
      </c>
      <c r="B13" t="s">
        <v>55</v>
      </c>
      <c r="C13" t="s">
        <v>56</v>
      </c>
      <c r="D13" t="s">
        <v>57</v>
      </c>
      <c r="E13" t="s">
        <v>58</v>
      </c>
      <c r="F13" t="s">
        <v>21</v>
      </c>
      <c r="G13" t="s">
        <v>22</v>
      </c>
      <c r="H13" t="s">
        <v>23</v>
      </c>
      <c r="I13" t="s">
        <v>23</v>
      </c>
      <c r="J13">
        <v>1</v>
      </c>
      <c r="K13">
        <f>SUM(M13:INDEX(M13:XFD13,1,M3))</f>
        <v>0</v>
      </c>
      <c r="L13" s="3"/>
    </row>
    <row r="14" spans="1:37" x14ac:dyDescent="0.25">
      <c r="A14" t="s">
        <v>59</v>
      </c>
      <c r="B14" t="s">
        <v>60</v>
      </c>
      <c r="C14" t="s">
        <v>61</v>
      </c>
      <c r="D14" t="s">
        <v>62</v>
      </c>
      <c r="E14" t="s">
        <v>63</v>
      </c>
      <c r="F14" t="s">
        <v>21</v>
      </c>
      <c r="G14" t="s">
        <v>22</v>
      </c>
      <c r="H14" t="s">
        <v>23</v>
      </c>
      <c r="I14" t="s">
        <v>23</v>
      </c>
      <c r="J14">
        <v>8</v>
      </c>
      <c r="K14">
        <f>SUM(M14:INDEX(M14:XFD14,1,M3))</f>
        <v>0</v>
      </c>
      <c r="L14" s="3"/>
    </row>
    <row r="15" spans="1:37" x14ac:dyDescent="0.25">
      <c r="A15" t="s">
        <v>64</v>
      </c>
      <c r="B15" t="s">
        <v>65</v>
      </c>
      <c r="C15" t="s">
        <v>66</v>
      </c>
      <c r="D15" t="s">
        <v>67</v>
      </c>
      <c r="E15" t="s">
        <v>68</v>
      </c>
      <c r="F15" t="s">
        <v>21</v>
      </c>
      <c r="G15" t="s">
        <v>22</v>
      </c>
      <c r="H15" t="s">
        <v>23</v>
      </c>
      <c r="I15" t="s">
        <v>23</v>
      </c>
      <c r="J15">
        <v>1</v>
      </c>
      <c r="K15">
        <f>SUM(M15:INDEX(M15:XFD15,1,M3))</f>
        <v>0</v>
      </c>
      <c r="L15" s="3"/>
    </row>
    <row r="16" spans="1:37" x14ac:dyDescent="0.25">
      <c r="A16" t="s">
        <v>69</v>
      </c>
      <c r="B16" t="s">
        <v>70</v>
      </c>
      <c r="C16" t="s">
        <v>71</v>
      </c>
      <c r="D16" t="s">
        <v>72</v>
      </c>
      <c r="E16" t="s">
        <v>73</v>
      </c>
      <c r="F16" t="s">
        <v>21</v>
      </c>
      <c r="G16" t="s">
        <v>22</v>
      </c>
      <c r="H16" t="s">
        <v>23</v>
      </c>
      <c r="I16" t="s">
        <v>23</v>
      </c>
      <c r="J16">
        <v>5</v>
      </c>
      <c r="K16">
        <f>SUM(M16:INDEX(M16:XFD16,1,M3))</f>
        <v>0</v>
      </c>
      <c r="L16" s="3"/>
    </row>
    <row r="17" spans="1:12" x14ac:dyDescent="0.25">
      <c r="A17" t="s">
        <v>74</v>
      </c>
      <c r="B17" t="s">
        <v>75</v>
      </c>
      <c r="C17" t="s">
        <v>76</v>
      </c>
      <c r="D17" t="s">
        <v>77</v>
      </c>
      <c r="E17" t="s">
        <v>78</v>
      </c>
      <c r="F17" t="s">
        <v>21</v>
      </c>
      <c r="G17" t="s">
        <v>22</v>
      </c>
      <c r="H17" t="s">
        <v>23</v>
      </c>
      <c r="I17" t="s">
        <v>23</v>
      </c>
      <c r="J17">
        <v>2</v>
      </c>
      <c r="K17">
        <f>SUM(M17:INDEX(M17:XFD17,1,M3))</f>
        <v>0</v>
      </c>
      <c r="L17" s="3"/>
    </row>
    <row r="18" spans="1:12" x14ac:dyDescent="0.25">
      <c r="A18" t="s">
        <v>79</v>
      </c>
      <c r="B18" t="s">
        <v>80</v>
      </c>
      <c r="C18" t="s">
        <v>81</v>
      </c>
      <c r="D18" t="s">
        <v>82</v>
      </c>
      <c r="E18" t="s">
        <v>83</v>
      </c>
      <c r="F18" t="s">
        <v>21</v>
      </c>
      <c r="G18" t="s">
        <v>22</v>
      </c>
      <c r="H18" t="s">
        <v>23</v>
      </c>
      <c r="I18" t="s">
        <v>23</v>
      </c>
      <c r="J18">
        <v>7</v>
      </c>
      <c r="K18">
        <f>SUM(M18:INDEX(M18:XFD18,1,M3))</f>
        <v>0</v>
      </c>
      <c r="L18" s="3"/>
    </row>
    <row r="19" spans="1:12" x14ac:dyDescent="0.25">
      <c r="A19" t="s">
        <v>84</v>
      </c>
      <c r="B19" t="s">
        <v>85</v>
      </c>
      <c r="C19" t="s">
        <v>86</v>
      </c>
      <c r="D19" t="s">
        <v>87</v>
      </c>
      <c r="E19" t="s">
        <v>88</v>
      </c>
      <c r="F19" t="s">
        <v>21</v>
      </c>
      <c r="G19" t="s">
        <v>22</v>
      </c>
      <c r="H19" t="s">
        <v>23</v>
      </c>
      <c r="I19" t="s">
        <v>23</v>
      </c>
      <c r="J19">
        <v>1</v>
      </c>
      <c r="K19">
        <f>SUM(M19:INDEX(M19:XFD19,1,M3))</f>
        <v>0</v>
      </c>
      <c r="L19" s="3"/>
    </row>
    <row r="20" spans="1:12" x14ac:dyDescent="0.25">
      <c r="A20" t="s">
        <v>89</v>
      </c>
      <c r="B20" t="s">
        <v>90</v>
      </c>
      <c r="C20" t="s">
        <v>91</v>
      </c>
      <c r="D20" t="s">
        <v>92</v>
      </c>
      <c r="E20" t="s">
        <v>93</v>
      </c>
      <c r="F20" t="s">
        <v>21</v>
      </c>
      <c r="G20" t="s">
        <v>22</v>
      </c>
      <c r="H20" t="s">
        <v>23</v>
      </c>
      <c r="I20" t="s">
        <v>23</v>
      </c>
      <c r="J20">
        <v>1</v>
      </c>
      <c r="K20">
        <f>SUM(M20:INDEX(M20:XFD20,1,M3))</f>
        <v>0</v>
      </c>
      <c r="L20" s="3"/>
    </row>
    <row r="21" spans="1:12" x14ac:dyDescent="0.25">
      <c r="A21" t="s">
        <v>94</v>
      </c>
      <c r="B21" t="s">
        <v>95</v>
      </c>
      <c r="C21" t="s">
        <v>96</v>
      </c>
      <c r="D21" t="s">
        <v>97</v>
      </c>
      <c r="E21" t="s">
        <v>98</v>
      </c>
      <c r="F21" t="s">
        <v>21</v>
      </c>
      <c r="G21" t="s">
        <v>22</v>
      </c>
      <c r="H21" t="s">
        <v>23</v>
      </c>
      <c r="I21" t="s">
        <v>23</v>
      </c>
      <c r="J21">
        <v>1</v>
      </c>
      <c r="K21">
        <f>SUM(M21:INDEX(M21:XFD21,1,M3))</f>
        <v>0</v>
      </c>
      <c r="L21" s="3"/>
    </row>
    <row r="22" spans="1:12" x14ac:dyDescent="0.25">
      <c r="A22" t="s">
        <v>99</v>
      </c>
      <c r="B22" t="s">
        <v>100</v>
      </c>
      <c r="C22" t="s">
        <v>101</v>
      </c>
      <c r="D22" t="s">
        <v>102</v>
      </c>
      <c r="E22" t="s">
        <v>103</v>
      </c>
      <c r="F22" t="s">
        <v>21</v>
      </c>
      <c r="G22" t="s">
        <v>22</v>
      </c>
      <c r="H22" t="s">
        <v>23</v>
      </c>
      <c r="I22" t="s">
        <v>23</v>
      </c>
      <c r="J22">
        <v>1</v>
      </c>
      <c r="K22">
        <f>SUM(M22:INDEX(M22:XFD22,1,M3))</f>
        <v>0</v>
      </c>
      <c r="L22" s="3"/>
    </row>
    <row r="23" spans="1:12" x14ac:dyDescent="0.25">
      <c r="A23" t="s">
        <v>104</v>
      </c>
      <c r="B23" t="s">
        <v>105</v>
      </c>
      <c r="C23" t="s">
        <v>106</v>
      </c>
      <c r="D23" t="s">
        <v>107</v>
      </c>
      <c r="E23" t="s">
        <v>108</v>
      </c>
      <c r="F23" t="s">
        <v>21</v>
      </c>
      <c r="G23" t="s">
        <v>22</v>
      </c>
      <c r="H23" t="s">
        <v>23</v>
      </c>
      <c r="I23" t="s">
        <v>23</v>
      </c>
      <c r="J23">
        <v>10</v>
      </c>
      <c r="K23">
        <f>SUM(M23:INDEX(M23:XFD23,1,M3))</f>
        <v>0</v>
      </c>
      <c r="L23" s="3"/>
    </row>
    <row r="24" spans="1:12" x14ac:dyDescent="0.25">
      <c r="A24" t="s">
        <v>109</v>
      </c>
      <c r="B24" t="s">
        <v>110</v>
      </c>
      <c r="C24" t="s">
        <v>111</v>
      </c>
      <c r="D24" t="s">
        <v>112</v>
      </c>
      <c r="E24" t="s">
        <v>113</v>
      </c>
      <c r="F24" t="s">
        <v>21</v>
      </c>
      <c r="G24" t="s">
        <v>22</v>
      </c>
      <c r="H24" t="s">
        <v>23</v>
      </c>
      <c r="I24" t="s">
        <v>23</v>
      </c>
      <c r="J24">
        <v>8</v>
      </c>
      <c r="K24">
        <f>SUM(M24:INDEX(M24:XFD24,1,M3))</f>
        <v>0</v>
      </c>
      <c r="L24" s="3"/>
    </row>
    <row r="25" spans="1:12" x14ac:dyDescent="0.25">
      <c r="A25" t="s">
        <v>114</v>
      </c>
      <c r="B25" t="s">
        <v>115</v>
      </c>
      <c r="C25" t="s">
        <v>116</v>
      </c>
      <c r="D25" t="s">
        <v>117</v>
      </c>
      <c r="E25" t="s">
        <v>118</v>
      </c>
      <c r="F25" t="s">
        <v>21</v>
      </c>
      <c r="G25" t="s">
        <v>22</v>
      </c>
      <c r="H25" t="s">
        <v>23</v>
      </c>
      <c r="I25" t="s">
        <v>23</v>
      </c>
      <c r="J25">
        <v>1</v>
      </c>
      <c r="K25">
        <f>SUM(M25:INDEX(M25:XFD25,1,M3))</f>
        <v>0</v>
      </c>
      <c r="L25" s="3"/>
    </row>
    <row r="26" spans="1:12" x14ac:dyDescent="0.25">
      <c r="A26" t="s">
        <v>119</v>
      </c>
      <c r="B26" t="s">
        <v>120</v>
      </c>
      <c r="C26" t="s">
        <v>121</v>
      </c>
      <c r="D26" t="s">
        <v>122</v>
      </c>
      <c r="E26" t="s">
        <v>123</v>
      </c>
      <c r="F26" t="s">
        <v>21</v>
      </c>
      <c r="G26" t="s">
        <v>22</v>
      </c>
      <c r="H26" t="s">
        <v>23</v>
      </c>
      <c r="I26" t="s">
        <v>23</v>
      </c>
      <c r="J26">
        <v>1</v>
      </c>
      <c r="K26">
        <f>SUM(M26:INDEX(M26:XFD26,1,M3))</f>
        <v>0</v>
      </c>
      <c r="L26" s="3"/>
    </row>
    <row r="27" spans="1:12" x14ac:dyDescent="0.25">
      <c r="A27" t="s">
        <v>124</v>
      </c>
      <c r="B27" t="s">
        <v>125</v>
      </c>
      <c r="C27" t="s">
        <v>126</v>
      </c>
      <c r="D27" t="s">
        <v>127</v>
      </c>
      <c r="E27" t="s">
        <v>128</v>
      </c>
      <c r="F27" t="s">
        <v>21</v>
      </c>
      <c r="G27" t="s">
        <v>22</v>
      </c>
      <c r="H27" t="s">
        <v>23</v>
      </c>
      <c r="I27" t="s">
        <v>23</v>
      </c>
      <c r="J27">
        <v>1</v>
      </c>
      <c r="K27">
        <f>SUM(M27:INDEX(M27:XFD27,1,M3))</f>
        <v>0</v>
      </c>
      <c r="L27" s="3"/>
    </row>
    <row r="28" spans="1:12" x14ac:dyDescent="0.25">
      <c r="A28" t="s">
        <v>129</v>
      </c>
      <c r="B28" t="s">
        <v>130</v>
      </c>
      <c r="C28" t="s">
        <v>131</v>
      </c>
      <c r="D28" t="s">
        <v>132</v>
      </c>
      <c r="E28" t="s">
        <v>133</v>
      </c>
      <c r="F28" t="s">
        <v>21</v>
      </c>
      <c r="G28" t="s">
        <v>22</v>
      </c>
      <c r="H28" t="s">
        <v>23</v>
      </c>
      <c r="I28" t="s">
        <v>23</v>
      </c>
      <c r="J28">
        <v>2</v>
      </c>
      <c r="K28">
        <f>SUM(M28:INDEX(M28:XFD28,1,M3))</f>
        <v>0</v>
      </c>
      <c r="L28" s="3"/>
    </row>
    <row r="29" spans="1:12" x14ac:dyDescent="0.25">
      <c r="A29" t="s">
        <v>134</v>
      </c>
      <c r="B29" t="s">
        <v>135</v>
      </c>
      <c r="C29" t="s">
        <v>136</v>
      </c>
      <c r="D29" t="s">
        <v>137</v>
      </c>
      <c r="E29" t="s">
        <v>138</v>
      </c>
      <c r="F29" t="s">
        <v>21</v>
      </c>
      <c r="G29" t="s">
        <v>22</v>
      </c>
      <c r="H29" t="s">
        <v>23</v>
      </c>
      <c r="I29" t="s">
        <v>23</v>
      </c>
      <c r="J29">
        <v>8</v>
      </c>
      <c r="K29">
        <f>SUM(M29:INDEX(M29:XFD29,1,M3))</f>
        <v>0</v>
      </c>
      <c r="L29" s="3"/>
    </row>
    <row r="30" spans="1:12" x14ac:dyDescent="0.25">
      <c r="A30" t="s">
        <v>139</v>
      </c>
      <c r="B30" t="s">
        <v>140</v>
      </c>
      <c r="C30" t="s">
        <v>141</v>
      </c>
      <c r="D30" t="s">
        <v>142</v>
      </c>
      <c r="E30" t="s">
        <v>143</v>
      </c>
      <c r="F30" t="s">
        <v>21</v>
      </c>
      <c r="G30" t="s">
        <v>22</v>
      </c>
      <c r="H30" t="s">
        <v>23</v>
      </c>
      <c r="I30" t="s">
        <v>23</v>
      </c>
      <c r="J30">
        <v>8</v>
      </c>
      <c r="K30">
        <f>SUM(M30:INDEX(M30:XFD30,1,M3))</f>
        <v>0</v>
      </c>
      <c r="L30" s="3"/>
    </row>
    <row r="31" spans="1:12" x14ac:dyDescent="0.25">
      <c r="A31" t="s">
        <v>144</v>
      </c>
      <c r="B31" t="s">
        <v>145</v>
      </c>
      <c r="C31" t="s">
        <v>146</v>
      </c>
      <c r="D31" t="s">
        <v>147</v>
      </c>
      <c r="E31" t="s">
        <v>148</v>
      </c>
      <c r="F31" t="s">
        <v>21</v>
      </c>
      <c r="G31" t="s">
        <v>22</v>
      </c>
      <c r="H31" t="s">
        <v>23</v>
      </c>
      <c r="I31" t="s">
        <v>23</v>
      </c>
      <c r="J31">
        <v>1</v>
      </c>
      <c r="K31">
        <f>SUM(M31:INDEX(M31:XFD31,1,M3))</f>
        <v>0</v>
      </c>
      <c r="L31" s="3"/>
    </row>
    <row r="32" spans="1:12" x14ac:dyDescent="0.25">
      <c r="A32" t="s">
        <v>149</v>
      </c>
      <c r="B32" t="s">
        <v>150</v>
      </c>
      <c r="C32" t="s">
        <v>151</v>
      </c>
      <c r="D32" t="s">
        <v>152</v>
      </c>
      <c r="E32" t="s">
        <v>153</v>
      </c>
      <c r="F32" t="s">
        <v>21</v>
      </c>
      <c r="G32" t="s">
        <v>22</v>
      </c>
      <c r="H32" t="s">
        <v>23</v>
      </c>
      <c r="I32" t="s">
        <v>23</v>
      </c>
      <c r="J32">
        <v>1</v>
      </c>
      <c r="K32">
        <f>SUM(M32:INDEX(M32:XFD32,1,M3))</f>
        <v>0</v>
      </c>
      <c r="L32" s="3"/>
    </row>
    <row r="33" spans="1:12" x14ac:dyDescent="0.25">
      <c r="A33" t="s">
        <v>154</v>
      </c>
      <c r="B33" t="s">
        <v>155</v>
      </c>
      <c r="C33" t="s">
        <v>156</v>
      </c>
      <c r="D33" t="s">
        <v>157</v>
      </c>
      <c r="E33" t="s">
        <v>158</v>
      </c>
      <c r="F33" t="s">
        <v>21</v>
      </c>
      <c r="G33" t="s">
        <v>22</v>
      </c>
      <c r="H33" t="s">
        <v>23</v>
      </c>
      <c r="I33" t="s">
        <v>23</v>
      </c>
      <c r="J33">
        <v>1</v>
      </c>
      <c r="K33">
        <f>SUM(M33:INDEX(M33:XFD33,1,M3))</f>
        <v>0</v>
      </c>
      <c r="L33" s="3"/>
    </row>
    <row r="34" spans="1:12" x14ac:dyDescent="0.25">
      <c r="A34" t="s">
        <v>159</v>
      </c>
      <c r="B34" t="s">
        <v>160</v>
      </c>
      <c r="C34" t="s">
        <v>161</v>
      </c>
      <c r="D34" t="s">
        <v>162</v>
      </c>
      <c r="E34" t="s">
        <v>163</v>
      </c>
      <c r="F34" t="s">
        <v>21</v>
      </c>
      <c r="G34" t="s">
        <v>22</v>
      </c>
      <c r="H34" t="s">
        <v>23</v>
      </c>
      <c r="I34" t="s">
        <v>23</v>
      </c>
      <c r="J34">
        <v>1</v>
      </c>
      <c r="K34">
        <f>SUM(M34:INDEX(M34:XFD34,1,M3))</f>
        <v>0</v>
      </c>
      <c r="L34" s="3"/>
    </row>
    <row r="35" spans="1:12" x14ac:dyDescent="0.25">
      <c r="A35" t="s">
        <v>164</v>
      </c>
      <c r="B35" t="s">
        <v>165</v>
      </c>
      <c r="C35" t="s">
        <v>166</v>
      </c>
      <c r="D35" t="s">
        <v>167</v>
      </c>
      <c r="E35" t="s">
        <v>168</v>
      </c>
      <c r="F35" t="s">
        <v>21</v>
      </c>
      <c r="G35" t="s">
        <v>22</v>
      </c>
      <c r="H35" t="s">
        <v>23</v>
      </c>
      <c r="I35" t="s">
        <v>23</v>
      </c>
      <c r="J35">
        <v>2</v>
      </c>
      <c r="K35">
        <f>SUM(M35:INDEX(M35:XFD35,1,M3))</f>
        <v>0</v>
      </c>
      <c r="L35" s="3"/>
    </row>
    <row r="36" spans="1:12" x14ac:dyDescent="0.25">
      <c r="A36" t="s">
        <v>169</v>
      </c>
      <c r="B36" t="s">
        <v>170</v>
      </c>
      <c r="C36" t="s">
        <v>171</v>
      </c>
      <c r="D36" t="s">
        <v>172</v>
      </c>
      <c r="E36" t="s">
        <v>173</v>
      </c>
      <c r="F36" t="s">
        <v>21</v>
      </c>
      <c r="G36" t="s">
        <v>22</v>
      </c>
      <c r="H36" t="s">
        <v>23</v>
      </c>
      <c r="I36" t="s">
        <v>23</v>
      </c>
      <c r="J36">
        <v>18</v>
      </c>
      <c r="K36">
        <f>SUM(M36:INDEX(M36:XFD36,1,M3))</f>
        <v>0</v>
      </c>
      <c r="L36" s="3"/>
    </row>
    <row r="37" spans="1:12" x14ac:dyDescent="0.25">
      <c r="A37" t="s">
        <v>174</v>
      </c>
      <c r="B37" t="s">
        <v>175</v>
      </c>
      <c r="C37" t="s">
        <v>176</v>
      </c>
      <c r="D37" t="s">
        <v>177</v>
      </c>
      <c r="E37" t="s">
        <v>178</v>
      </c>
      <c r="F37" t="s">
        <v>21</v>
      </c>
      <c r="G37" t="s">
        <v>22</v>
      </c>
      <c r="H37" t="s">
        <v>23</v>
      </c>
      <c r="I37" t="s">
        <v>23</v>
      </c>
      <c r="J37">
        <v>1</v>
      </c>
      <c r="K37">
        <f>SUM(M37:INDEX(M37:XFD37,1,M3))</f>
        <v>0</v>
      </c>
      <c r="L37" s="3"/>
    </row>
    <row r="38" spans="1:12" x14ac:dyDescent="0.25">
      <c r="A38" t="s">
        <v>179</v>
      </c>
      <c r="B38" t="s">
        <v>180</v>
      </c>
      <c r="C38" t="s">
        <v>181</v>
      </c>
      <c r="D38" t="s">
        <v>182</v>
      </c>
      <c r="E38" t="s">
        <v>183</v>
      </c>
      <c r="F38" t="s">
        <v>21</v>
      </c>
      <c r="G38" t="s">
        <v>22</v>
      </c>
      <c r="H38" t="s">
        <v>23</v>
      </c>
      <c r="I38" t="s">
        <v>23</v>
      </c>
      <c r="J38">
        <v>15</v>
      </c>
      <c r="K38">
        <f>SUM(M38:INDEX(M38:XFD38,1,M3))</f>
        <v>0</v>
      </c>
      <c r="L38" s="3"/>
    </row>
    <row r="39" spans="1:12" x14ac:dyDescent="0.25">
      <c r="A39" t="s">
        <v>184</v>
      </c>
      <c r="B39" t="s">
        <v>185</v>
      </c>
      <c r="C39" t="s">
        <v>186</v>
      </c>
      <c r="D39" t="s">
        <v>187</v>
      </c>
      <c r="E39" t="s">
        <v>188</v>
      </c>
      <c r="F39" t="s">
        <v>21</v>
      </c>
      <c r="G39" t="s">
        <v>22</v>
      </c>
      <c r="H39" t="s">
        <v>23</v>
      </c>
      <c r="I39" t="s">
        <v>23</v>
      </c>
      <c r="J39">
        <v>25</v>
      </c>
      <c r="K39">
        <f>SUM(M39:INDEX(M39:XFD39,1,M3))</f>
        <v>0</v>
      </c>
      <c r="L39" s="3"/>
    </row>
    <row r="40" spans="1:12" x14ac:dyDescent="0.25">
      <c r="A40" t="s">
        <v>189</v>
      </c>
      <c r="B40" t="s">
        <v>190</v>
      </c>
      <c r="C40" t="s">
        <v>191</v>
      </c>
      <c r="D40" t="s">
        <v>192</v>
      </c>
      <c r="E40" t="s">
        <v>193</v>
      </c>
      <c r="F40" t="s">
        <v>21</v>
      </c>
      <c r="G40" t="s">
        <v>22</v>
      </c>
      <c r="H40" t="s">
        <v>23</v>
      </c>
      <c r="I40" t="s">
        <v>23</v>
      </c>
      <c r="J40">
        <v>2</v>
      </c>
      <c r="K40">
        <f>SUM(M40:INDEX(M40:XFD40,1,M3))</f>
        <v>0</v>
      </c>
      <c r="L40" s="3"/>
    </row>
    <row r="41" spans="1:12" x14ac:dyDescent="0.25">
      <c r="A41" t="s">
        <v>194</v>
      </c>
      <c r="B41" t="s">
        <v>195</v>
      </c>
      <c r="C41" t="s">
        <v>196</v>
      </c>
      <c r="D41" t="s">
        <v>197</v>
      </c>
      <c r="E41" t="s">
        <v>198</v>
      </c>
      <c r="F41" t="s">
        <v>21</v>
      </c>
      <c r="G41" t="s">
        <v>22</v>
      </c>
      <c r="H41" t="s">
        <v>23</v>
      </c>
      <c r="I41" t="s">
        <v>23</v>
      </c>
      <c r="J41">
        <v>10</v>
      </c>
      <c r="K41">
        <f>SUM(M41:INDEX(M41:XFD41,1,M3))</f>
        <v>0</v>
      </c>
      <c r="L41" s="3"/>
    </row>
    <row r="42" spans="1:12" x14ac:dyDescent="0.25">
      <c r="A42" t="s">
        <v>199</v>
      </c>
      <c r="B42" t="s">
        <v>200</v>
      </c>
      <c r="C42" t="s">
        <v>201</v>
      </c>
      <c r="D42" t="s">
        <v>202</v>
      </c>
      <c r="E42" t="s">
        <v>203</v>
      </c>
      <c r="F42" t="s">
        <v>21</v>
      </c>
      <c r="G42" t="s">
        <v>22</v>
      </c>
      <c r="H42" t="s">
        <v>23</v>
      </c>
      <c r="I42" t="s">
        <v>23</v>
      </c>
      <c r="J42">
        <v>1</v>
      </c>
      <c r="K42">
        <f>SUM(M42:INDEX(M42:XFD42,1,M3))</f>
        <v>0</v>
      </c>
      <c r="L42" s="3"/>
    </row>
    <row r="43" spans="1:12" x14ac:dyDescent="0.25">
      <c r="A43" t="s">
        <v>204</v>
      </c>
      <c r="B43" t="s">
        <v>205</v>
      </c>
      <c r="C43" t="s">
        <v>206</v>
      </c>
      <c r="D43" t="s">
        <v>207</v>
      </c>
      <c r="E43" t="s">
        <v>208</v>
      </c>
      <c r="F43" t="s">
        <v>21</v>
      </c>
      <c r="G43" t="s">
        <v>22</v>
      </c>
      <c r="H43" t="s">
        <v>23</v>
      </c>
      <c r="I43" t="s">
        <v>23</v>
      </c>
      <c r="J43">
        <v>10</v>
      </c>
      <c r="K43">
        <f>SUM(M43:INDEX(M43:XFD43,1,M3))</f>
        <v>0</v>
      </c>
      <c r="L43" s="3"/>
    </row>
    <row r="44" spans="1:12" x14ac:dyDescent="0.25">
      <c r="A44" t="s">
        <v>209</v>
      </c>
      <c r="B44" t="s">
        <v>210</v>
      </c>
      <c r="C44" t="s">
        <v>211</v>
      </c>
      <c r="D44" t="s">
        <v>212</v>
      </c>
      <c r="E44" t="s">
        <v>213</v>
      </c>
      <c r="F44" t="s">
        <v>21</v>
      </c>
      <c r="G44" t="s">
        <v>22</v>
      </c>
      <c r="H44" t="s">
        <v>23</v>
      </c>
      <c r="I44" t="s">
        <v>23</v>
      </c>
      <c r="J44">
        <v>1</v>
      </c>
      <c r="K44">
        <f>SUM(M44:INDEX(M44:XFD44,1,M3))</f>
        <v>0</v>
      </c>
      <c r="L44" s="3"/>
    </row>
    <row r="45" spans="1:12" x14ac:dyDescent="0.25">
      <c r="A45" t="s">
        <v>214</v>
      </c>
      <c r="B45" t="s">
        <v>215</v>
      </c>
      <c r="C45" t="s">
        <v>216</v>
      </c>
      <c r="D45" t="s">
        <v>217</v>
      </c>
      <c r="E45" t="s">
        <v>218</v>
      </c>
      <c r="F45" t="s">
        <v>21</v>
      </c>
      <c r="G45" t="s">
        <v>22</v>
      </c>
      <c r="H45" t="s">
        <v>23</v>
      </c>
      <c r="I45" t="s">
        <v>23</v>
      </c>
      <c r="J45">
        <v>1</v>
      </c>
      <c r="K45">
        <f>SUM(M45:INDEX(M45:XFD45,1,M3))</f>
        <v>0</v>
      </c>
      <c r="L45" s="3"/>
    </row>
    <row r="46" spans="1:12" x14ac:dyDescent="0.25">
      <c r="A46" t="s">
        <v>219</v>
      </c>
      <c r="B46" t="s">
        <v>220</v>
      </c>
      <c r="C46" t="s">
        <v>221</v>
      </c>
      <c r="D46" t="s">
        <v>222</v>
      </c>
      <c r="E46" t="s">
        <v>223</v>
      </c>
      <c r="F46" t="s">
        <v>21</v>
      </c>
      <c r="G46" t="s">
        <v>22</v>
      </c>
      <c r="H46" t="s">
        <v>23</v>
      </c>
      <c r="I46" t="s">
        <v>23</v>
      </c>
      <c r="J46">
        <v>1</v>
      </c>
      <c r="K46">
        <f>SUM(M46:INDEX(M46:XFD46,1,M3))</f>
        <v>0</v>
      </c>
      <c r="L46" s="3"/>
    </row>
    <row r="47" spans="1:12" x14ac:dyDescent="0.25">
      <c r="A47" t="s">
        <v>224</v>
      </c>
      <c r="B47" t="s">
        <v>225</v>
      </c>
      <c r="C47" t="s">
        <v>226</v>
      </c>
      <c r="D47" t="s">
        <v>227</v>
      </c>
      <c r="E47" t="s">
        <v>228</v>
      </c>
      <c r="F47" t="s">
        <v>21</v>
      </c>
      <c r="G47" t="s">
        <v>22</v>
      </c>
      <c r="H47" t="s">
        <v>23</v>
      </c>
      <c r="I47" t="s">
        <v>23</v>
      </c>
      <c r="J47">
        <v>2</v>
      </c>
      <c r="K47">
        <f>SUM(M47:INDEX(M47:XFD47,1,M3))</f>
        <v>0</v>
      </c>
      <c r="L47" s="3"/>
    </row>
    <row r="48" spans="1:12" x14ac:dyDescent="0.25">
      <c r="A48" t="s">
        <v>229</v>
      </c>
      <c r="B48" t="s">
        <v>230</v>
      </c>
      <c r="C48" t="s">
        <v>231</v>
      </c>
      <c r="D48" t="s">
        <v>232</v>
      </c>
      <c r="E48" t="s">
        <v>233</v>
      </c>
      <c r="F48" t="s">
        <v>21</v>
      </c>
      <c r="G48" t="s">
        <v>22</v>
      </c>
      <c r="H48" t="s">
        <v>23</v>
      </c>
      <c r="I48" t="s">
        <v>23</v>
      </c>
      <c r="J48">
        <v>5</v>
      </c>
      <c r="K48">
        <f>SUM(M48:INDEX(M48:XFD48,1,M3))</f>
        <v>0</v>
      </c>
      <c r="L48" s="3"/>
    </row>
    <row r="49" spans="1:12" x14ac:dyDescent="0.25">
      <c r="A49" t="s">
        <v>234</v>
      </c>
      <c r="B49" t="s">
        <v>235</v>
      </c>
      <c r="C49" t="s">
        <v>236</v>
      </c>
      <c r="D49" t="s">
        <v>237</v>
      </c>
      <c r="E49" t="s">
        <v>238</v>
      </c>
      <c r="F49" t="s">
        <v>21</v>
      </c>
      <c r="G49" t="s">
        <v>22</v>
      </c>
      <c r="H49" t="s">
        <v>23</v>
      </c>
      <c r="I49" t="s">
        <v>23</v>
      </c>
      <c r="J49">
        <v>20</v>
      </c>
      <c r="K49">
        <f>SUM(M49:INDEX(M49:XFD49,1,M3))</f>
        <v>0</v>
      </c>
      <c r="L49" s="3"/>
    </row>
    <row r="50" spans="1:12" x14ac:dyDescent="0.25">
      <c r="A50" t="s">
        <v>239</v>
      </c>
      <c r="B50" t="s">
        <v>240</v>
      </c>
      <c r="C50" t="s">
        <v>241</v>
      </c>
      <c r="D50" t="s">
        <v>242</v>
      </c>
      <c r="E50" t="s">
        <v>243</v>
      </c>
      <c r="F50" t="s">
        <v>21</v>
      </c>
      <c r="G50" t="s">
        <v>22</v>
      </c>
      <c r="H50" t="s">
        <v>23</v>
      </c>
      <c r="I50" t="s">
        <v>23</v>
      </c>
      <c r="J50">
        <v>15</v>
      </c>
      <c r="K50">
        <f>SUM(M50:INDEX(M50:XFD50,1,M3))</f>
        <v>0</v>
      </c>
      <c r="L50" s="3"/>
    </row>
    <row r="51" spans="1:12" x14ac:dyDescent="0.25">
      <c r="A51" t="s">
        <v>244</v>
      </c>
      <c r="B51" t="s">
        <v>245</v>
      </c>
      <c r="C51" t="s">
        <v>246</v>
      </c>
      <c r="D51" t="s">
        <v>247</v>
      </c>
      <c r="E51" t="s">
        <v>248</v>
      </c>
      <c r="F51" t="s">
        <v>21</v>
      </c>
      <c r="G51" t="s">
        <v>22</v>
      </c>
      <c r="H51" t="s">
        <v>23</v>
      </c>
      <c r="I51" t="s">
        <v>23</v>
      </c>
      <c r="J51">
        <v>1</v>
      </c>
      <c r="K51">
        <f>SUM(M51:INDEX(M51:XFD51,1,M3))</f>
        <v>0</v>
      </c>
      <c r="L51" s="3"/>
    </row>
    <row r="52" spans="1:12" x14ac:dyDescent="0.25">
      <c r="A52" t="s">
        <v>249</v>
      </c>
      <c r="B52" t="s">
        <v>250</v>
      </c>
      <c r="C52" t="s">
        <v>251</v>
      </c>
      <c r="D52" t="s">
        <v>252</v>
      </c>
      <c r="E52" t="s">
        <v>253</v>
      </c>
      <c r="F52" t="s">
        <v>21</v>
      </c>
      <c r="G52" t="s">
        <v>22</v>
      </c>
      <c r="H52" t="s">
        <v>23</v>
      </c>
      <c r="I52" t="s">
        <v>23</v>
      </c>
      <c r="J52">
        <v>29</v>
      </c>
      <c r="K52">
        <f>SUM(M52:INDEX(M52:XFD52,1,M3))</f>
        <v>0</v>
      </c>
      <c r="L52" s="3"/>
    </row>
    <row r="53" spans="1:12" x14ac:dyDescent="0.25">
      <c r="A53" t="s">
        <v>254</v>
      </c>
      <c r="B53" t="s">
        <v>255</v>
      </c>
      <c r="C53" t="s">
        <v>256</v>
      </c>
      <c r="D53" t="s">
        <v>257</v>
      </c>
      <c r="E53" t="s">
        <v>258</v>
      </c>
      <c r="F53" t="s">
        <v>21</v>
      </c>
      <c r="G53" t="s">
        <v>22</v>
      </c>
      <c r="H53" t="s">
        <v>23</v>
      </c>
      <c r="I53" t="s">
        <v>23</v>
      </c>
      <c r="J53">
        <v>12</v>
      </c>
      <c r="K53">
        <f>SUM(M53:INDEX(M53:XFD53,1,M3))</f>
        <v>0</v>
      </c>
      <c r="L53" s="3"/>
    </row>
    <row r="54" spans="1:12" x14ac:dyDescent="0.25">
      <c r="A54" t="s">
        <v>259</v>
      </c>
      <c r="B54" t="s">
        <v>260</v>
      </c>
      <c r="C54" t="s">
        <v>261</v>
      </c>
      <c r="D54" t="s">
        <v>262</v>
      </c>
      <c r="E54" t="s">
        <v>263</v>
      </c>
      <c r="F54" t="s">
        <v>21</v>
      </c>
      <c r="G54" t="s">
        <v>22</v>
      </c>
      <c r="H54" t="s">
        <v>23</v>
      </c>
      <c r="I54" t="s">
        <v>23</v>
      </c>
      <c r="J54">
        <v>28</v>
      </c>
      <c r="K54">
        <f>SUM(M54:INDEX(M54:XFD54,1,M3))</f>
        <v>0</v>
      </c>
      <c r="L54" s="3"/>
    </row>
    <row r="55" spans="1:12" x14ac:dyDescent="0.25">
      <c r="A55" t="s">
        <v>264</v>
      </c>
      <c r="B55" t="s">
        <v>265</v>
      </c>
      <c r="C55" t="s">
        <v>266</v>
      </c>
      <c r="D55" t="s">
        <v>267</v>
      </c>
      <c r="E55" t="s">
        <v>268</v>
      </c>
      <c r="F55" t="s">
        <v>21</v>
      </c>
      <c r="G55" t="s">
        <v>22</v>
      </c>
      <c r="H55" t="s">
        <v>23</v>
      </c>
      <c r="I55" t="s">
        <v>23</v>
      </c>
      <c r="J55">
        <v>1</v>
      </c>
      <c r="K55">
        <f>SUM(M55:INDEX(M55:XFD55,1,M3))</f>
        <v>0</v>
      </c>
      <c r="L55" s="3"/>
    </row>
    <row r="56" spans="1:12" x14ac:dyDescent="0.25">
      <c r="A56" t="s">
        <v>269</v>
      </c>
      <c r="B56" t="s">
        <v>270</v>
      </c>
      <c r="C56" t="s">
        <v>271</v>
      </c>
      <c r="D56" t="s">
        <v>272</v>
      </c>
      <c r="E56" t="s">
        <v>273</v>
      </c>
      <c r="F56" t="s">
        <v>21</v>
      </c>
      <c r="G56" t="s">
        <v>22</v>
      </c>
      <c r="H56" t="s">
        <v>23</v>
      </c>
      <c r="I56" t="s">
        <v>23</v>
      </c>
      <c r="J56">
        <v>1</v>
      </c>
      <c r="K56">
        <f>SUM(M56:INDEX(M56:XFD56,1,M3))</f>
        <v>0</v>
      </c>
      <c r="L56" s="3"/>
    </row>
    <row r="57" spans="1:12" x14ac:dyDescent="0.25">
      <c r="A57" t="s">
        <v>274</v>
      </c>
      <c r="B57" t="s">
        <v>275</v>
      </c>
      <c r="C57" t="s">
        <v>276</v>
      </c>
      <c r="D57" t="s">
        <v>277</v>
      </c>
      <c r="E57" t="s">
        <v>278</v>
      </c>
      <c r="F57" t="s">
        <v>21</v>
      </c>
      <c r="G57" t="s">
        <v>22</v>
      </c>
      <c r="H57" t="s">
        <v>23</v>
      </c>
      <c r="I57" t="s">
        <v>23</v>
      </c>
      <c r="J57">
        <v>1</v>
      </c>
      <c r="K57">
        <f>SUM(M57:INDEX(M57:XFD57,1,M3))</f>
        <v>0</v>
      </c>
      <c r="L57" s="3"/>
    </row>
    <row r="58" spans="1:12" x14ac:dyDescent="0.25">
      <c r="A58" t="s">
        <v>279</v>
      </c>
      <c r="B58" t="s">
        <v>280</v>
      </c>
      <c r="C58" t="s">
        <v>281</v>
      </c>
      <c r="D58" t="s">
        <v>282</v>
      </c>
      <c r="E58" t="s">
        <v>283</v>
      </c>
      <c r="F58" t="s">
        <v>21</v>
      </c>
      <c r="G58" t="s">
        <v>22</v>
      </c>
      <c r="H58" t="s">
        <v>23</v>
      </c>
      <c r="I58" t="s">
        <v>23</v>
      </c>
      <c r="J58">
        <v>1</v>
      </c>
      <c r="K58">
        <f>SUM(M58:INDEX(M58:XFD58,1,M3))</f>
        <v>0</v>
      </c>
      <c r="L58" s="3"/>
    </row>
    <row r="59" spans="1:12" x14ac:dyDescent="0.25">
      <c r="A59" t="s">
        <v>284</v>
      </c>
      <c r="B59" t="s">
        <v>285</v>
      </c>
      <c r="C59" t="s">
        <v>286</v>
      </c>
      <c r="D59" t="s">
        <v>287</v>
      </c>
      <c r="E59" t="s">
        <v>288</v>
      </c>
      <c r="F59" t="s">
        <v>21</v>
      </c>
      <c r="G59" t="s">
        <v>22</v>
      </c>
      <c r="H59" t="s">
        <v>23</v>
      </c>
      <c r="I59" t="s">
        <v>23</v>
      </c>
      <c r="J59">
        <v>1</v>
      </c>
      <c r="K59">
        <f>SUM(M59:INDEX(M59:XFD59,1,M3))</f>
        <v>0</v>
      </c>
      <c r="L59" s="3"/>
    </row>
    <row r="60" spans="1:12" x14ac:dyDescent="0.25">
      <c r="A60" t="s">
        <v>289</v>
      </c>
      <c r="B60" t="s">
        <v>290</v>
      </c>
      <c r="C60" t="s">
        <v>291</v>
      </c>
      <c r="D60" t="s">
        <v>292</v>
      </c>
      <c r="E60" t="s">
        <v>293</v>
      </c>
      <c r="F60" t="s">
        <v>21</v>
      </c>
      <c r="G60" t="s">
        <v>22</v>
      </c>
      <c r="H60" t="s">
        <v>23</v>
      </c>
      <c r="I60" t="s">
        <v>23</v>
      </c>
      <c r="J60">
        <v>1</v>
      </c>
      <c r="K60">
        <f>SUM(M60:INDEX(M60:XFD60,1,M3))</f>
        <v>0</v>
      </c>
      <c r="L60" s="3"/>
    </row>
    <row r="61" spans="1:12" x14ac:dyDescent="0.25">
      <c r="A61" t="s">
        <v>294</v>
      </c>
      <c r="B61" t="s">
        <v>295</v>
      </c>
      <c r="C61" t="s">
        <v>296</v>
      </c>
      <c r="D61" t="s">
        <v>297</v>
      </c>
      <c r="E61" t="s">
        <v>298</v>
      </c>
      <c r="F61" t="s">
        <v>21</v>
      </c>
      <c r="G61" t="s">
        <v>22</v>
      </c>
      <c r="H61" t="s">
        <v>23</v>
      </c>
      <c r="I61" t="s">
        <v>23</v>
      </c>
      <c r="J61">
        <v>2</v>
      </c>
      <c r="K61">
        <f>SUM(M61:INDEX(M61:XFD61,1,M3))</f>
        <v>0</v>
      </c>
      <c r="L61" s="3"/>
    </row>
    <row r="62" spans="1:12" x14ac:dyDescent="0.25">
      <c r="A62" t="s">
        <v>299</v>
      </c>
      <c r="B62" t="s">
        <v>300</v>
      </c>
      <c r="C62" t="s">
        <v>301</v>
      </c>
      <c r="D62" t="s">
        <v>302</v>
      </c>
      <c r="E62" t="s">
        <v>303</v>
      </c>
      <c r="F62" t="s">
        <v>21</v>
      </c>
      <c r="G62" t="s">
        <v>22</v>
      </c>
      <c r="H62" t="s">
        <v>23</v>
      </c>
      <c r="I62" t="s">
        <v>23</v>
      </c>
      <c r="J62">
        <v>1</v>
      </c>
      <c r="K62">
        <f>SUM(M62:INDEX(M62:XFD62,1,M3))</f>
        <v>0</v>
      </c>
      <c r="L62" s="3"/>
    </row>
    <row r="63" spans="1:12" x14ac:dyDescent="0.25">
      <c r="A63" t="s">
        <v>304</v>
      </c>
      <c r="B63" t="s">
        <v>305</v>
      </c>
      <c r="C63" t="s">
        <v>306</v>
      </c>
      <c r="D63" t="s">
        <v>307</v>
      </c>
      <c r="E63" t="s">
        <v>308</v>
      </c>
      <c r="F63" t="s">
        <v>21</v>
      </c>
      <c r="G63" t="s">
        <v>22</v>
      </c>
      <c r="H63" t="s">
        <v>23</v>
      </c>
      <c r="I63" t="s">
        <v>23</v>
      </c>
      <c r="J63">
        <v>1</v>
      </c>
      <c r="K63">
        <f>SUM(M63:INDEX(M63:XFD63,1,M3))</f>
        <v>0</v>
      </c>
      <c r="L63" s="3"/>
    </row>
    <row r="64" spans="1:12" x14ac:dyDescent="0.25">
      <c r="A64" t="s">
        <v>309</v>
      </c>
      <c r="B64" t="s">
        <v>310</v>
      </c>
      <c r="C64" t="s">
        <v>311</v>
      </c>
      <c r="D64" t="s">
        <v>312</v>
      </c>
      <c r="E64" t="s">
        <v>313</v>
      </c>
      <c r="F64" t="s">
        <v>21</v>
      </c>
      <c r="G64" t="s">
        <v>22</v>
      </c>
      <c r="H64" t="s">
        <v>23</v>
      </c>
      <c r="I64" t="s">
        <v>23</v>
      </c>
      <c r="J64">
        <v>10</v>
      </c>
      <c r="K64">
        <f>SUM(M64:INDEX(M64:XFD64,1,M3))</f>
        <v>0</v>
      </c>
      <c r="L64" s="3"/>
    </row>
    <row r="65" spans="1:37" x14ac:dyDescent="0.25">
      <c r="A65" t="s">
        <v>314</v>
      </c>
      <c r="B65" t="s">
        <v>315</v>
      </c>
      <c r="C65" t="s">
        <v>316</v>
      </c>
      <c r="D65" t="s">
        <v>317</v>
      </c>
      <c r="E65" t="s">
        <v>318</v>
      </c>
      <c r="F65" t="s">
        <v>21</v>
      </c>
      <c r="G65" t="s">
        <v>22</v>
      </c>
      <c r="H65" t="s">
        <v>23</v>
      </c>
      <c r="I65" t="s">
        <v>23</v>
      </c>
      <c r="J65">
        <v>1</v>
      </c>
      <c r="K65">
        <f>SUM(M65:INDEX(M65:XFD65,1,M3))</f>
        <v>0</v>
      </c>
      <c r="L65" s="3"/>
    </row>
    <row r="66" spans="1:37" x14ac:dyDescent="0.25">
      <c r="A66" t="s">
        <v>319</v>
      </c>
      <c r="B66" t="s">
        <v>320</v>
      </c>
      <c r="C66" t="s">
        <v>321</v>
      </c>
      <c r="D66" t="s">
        <v>322</v>
      </c>
      <c r="E66" t="s">
        <v>323</v>
      </c>
      <c r="F66" t="s">
        <v>21</v>
      </c>
      <c r="G66" t="s">
        <v>22</v>
      </c>
      <c r="H66" t="s">
        <v>23</v>
      </c>
      <c r="I66" t="s">
        <v>23</v>
      </c>
      <c r="J66">
        <v>8</v>
      </c>
      <c r="K66">
        <f>SUM(M66:INDEX(M66:XFD66,1,M3))</f>
        <v>0</v>
      </c>
      <c r="L66" s="3"/>
    </row>
    <row r="67" spans="1:37" x14ac:dyDescent="0.25">
      <c r="A67" t="s">
        <v>324</v>
      </c>
      <c r="B67" t="s">
        <v>325</v>
      </c>
      <c r="C67" t="s">
        <v>326</v>
      </c>
      <c r="D67" t="s">
        <v>327</v>
      </c>
      <c r="E67" t="s">
        <v>328</v>
      </c>
      <c r="F67" t="s">
        <v>21</v>
      </c>
      <c r="G67" t="s">
        <v>22</v>
      </c>
      <c r="H67" t="s">
        <v>23</v>
      </c>
      <c r="I67" t="s">
        <v>23</v>
      </c>
      <c r="J67">
        <v>2</v>
      </c>
      <c r="K67">
        <f>SUM(M67:INDEX(M67:XFD67,1,M3))</f>
        <v>0</v>
      </c>
      <c r="L67" s="3"/>
    </row>
    <row r="68" spans="1:37" x14ac:dyDescent="0.25">
      <c r="A68" t="s">
        <v>329</v>
      </c>
      <c r="B68" t="s">
        <v>330</v>
      </c>
      <c r="C68" t="s">
        <v>331</v>
      </c>
      <c r="D68" t="s">
        <v>332</v>
      </c>
      <c r="E68" t="s">
        <v>333</v>
      </c>
      <c r="F68" t="s">
        <v>21</v>
      </c>
      <c r="G68" t="s">
        <v>22</v>
      </c>
      <c r="H68" t="s">
        <v>23</v>
      </c>
      <c r="I68" t="s">
        <v>23</v>
      </c>
      <c r="J68">
        <v>1</v>
      </c>
      <c r="K68">
        <f>SUM(M68:INDEX(M68:XFD68,1,M3))</f>
        <v>0</v>
      </c>
      <c r="L68" s="3"/>
    </row>
    <row r="69" spans="1:37" ht="8.1" customHeight="1" x14ac:dyDescent="0.25">
      <c r="A69" s="61"/>
      <c r="B69" s="61"/>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row>
    <row r="70" spans="1:37" ht="15.75" x14ac:dyDescent="0.25">
      <c r="A70" s="62" t="s">
        <v>334</v>
      </c>
      <c r="B70" s="63"/>
      <c r="C70" s="64"/>
      <c r="D70" s="65"/>
      <c r="E70" s="66"/>
      <c r="F70" s="67"/>
      <c r="G70" s="68"/>
      <c r="H70" s="69"/>
      <c r="I70" s="70"/>
      <c r="J70" s="71"/>
      <c r="K70" s="72"/>
      <c r="L70" s="73"/>
      <c r="M70" s="6" t="str">
        <f>IF(M3&gt;=1,"P1 - B1","")</f>
        <v>P1 - B1</v>
      </c>
      <c r="N70" s="7" t="str">
        <f>IF(M3&gt;=2,"P1 - B2","")</f>
        <v>P1 - B2</v>
      </c>
      <c r="O70" s="8" t="str">
        <f>IF(M3&gt;=3,"P1 - B3","")</f>
        <v>P1 - B3</v>
      </c>
      <c r="P70" s="9" t="str">
        <f>IF(M3&gt;=4,"P1 - B4","")</f>
        <v>P1 - B4</v>
      </c>
      <c r="Q70" s="10" t="str">
        <f>IF(M3&gt;=5,"P1 - B5","")</f>
        <v>P1 - B5</v>
      </c>
      <c r="R70" s="11" t="str">
        <f>IF(M3&gt;=6,"P1 - B6","")</f>
        <v>P1 - B6</v>
      </c>
      <c r="S70" s="12" t="str">
        <f>IF(M3&gt;=7,"P1 - B7","")</f>
        <v>P1 - B7</v>
      </c>
      <c r="T70" s="13" t="str">
        <f>IF(M3&gt;=8,"P1 - B8","")</f>
        <v>P1 - B8</v>
      </c>
      <c r="U70" s="14" t="str">
        <f>IF(M3&gt;=9,"P1 - B9","")</f>
        <v>P1 - B9</v>
      </c>
      <c r="V70" s="15" t="str">
        <f>IF(M3&gt;=10,"P1 - B10","")</f>
        <v>P1 - B10</v>
      </c>
      <c r="W70" s="16" t="str">
        <f>IF(M3&gt;=11,"P1 - B11","")</f>
        <v>P1 - B11</v>
      </c>
      <c r="X70" s="17" t="str">
        <f>IF(M3&gt;=12,"P1 - B12","")</f>
        <v>P1 - B12</v>
      </c>
      <c r="Y70" s="18" t="str">
        <f>IF(M3&gt;=13,"P1 - B13","")</f>
        <v>P1 - B13</v>
      </c>
      <c r="Z70" s="19" t="str">
        <f>IF(M3&gt;=14,"P1 - B14","")</f>
        <v>P1 - B14</v>
      </c>
      <c r="AA70" s="20" t="str">
        <f>IF(M3&gt;=15,"P1 - B15","")</f>
        <v>P1 - B15</v>
      </c>
      <c r="AB70" s="21" t="str">
        <f>IF(M3&gt;=16,"P1 - B16","")</f>
        <v/>
      </c>
      <c r="AC70" s="22" t="str">
        <f>IF(M3&gt;=17,"P1 - B17","")</f>
        <v/>
      </c>
      <c r="AD70" s="23" t="str">
        <f>IF(M3&gt;=18,"P1 - B18","")</f>
        <v/>
      </c>
      <c r="AE70" s="24" t="str">
        <f>IF(M3&gt;=19,"P1 - B19","")</f>
        <v/>
      </c>
      <c r="AF70" s="25" t="str">
        <f>IF(M3&gt;=20,"P1 - B20","")</f>
        <v/>
      </c>
      <c r="AG70" s="26" t="str">
        <f>IF(M3&gt;=21,"P1 - B21","")</f>
        <v/>
      </c>
      <c r="AH70" s="27" t="str">
        <f>IF(M3&gt;=22,"P1 - B22","")</f>
        <v/>
      </c>
      <c r="AI70" s="28" t="str">
        <f>IF(M3&gt;=23,"P1 - B23","")</f>
        <v/>
      </c>
      <c r="AJ70" s="29" t="str">
        <f>IF(M3&gt;=24,"P1 - B24","")</f>
        <v/>
      </c>
      <c r="AK70" s="30" t="str">
        <f>IF(M3&gt;=25,"P1 - B25","")</f>
        <v/>
      </c>
    </row>
    <row r="71" spans="1:37" ht="15.75" x14ac:dyDescent="0.25">
      <c r="A71" s="74" t="s">
        <v>335</v>
      </c>
      <c r="B71" s="75"/>
      <c r="C71" s="76"/>
      <c r="D71" s="77"/>
      <c r="E71" s="78"/>
      <c r="F71" s="79"/>
      <c r="G71" s="80"/>
      <c r="H71" s="81"/>
      <c r="I71" s="82"/>
      <c r="J71" s="83"/>
      <c r="K71" s="84"/>
      <c r="L71" s="85"/>
    </row>
    <row r="72" spans="1:37" ht="15.75" x14ac:dyDescent="0.25">
      <c r="A72" s="86" t="s">
        <v>336</v>
      </c>
      <c r="B72" s="87"/>
      <c r="C72" s="88"/>
      <c r="D72" s="89"/>
      <c r="E72" s="90"/>
      <c r="F72" s="91"/>
      <c r="G72" s="92"/>
      <c r="H72" s="93"/>
      <c r="I72" s="94"/>
      <c r="J72" s="95"/>
      <c r="K72" s="96"/>
      <c r="L72" s="97"/>
    </row>
    <row r="73" spans="1:37" ht="15.75" x14ac:dyDescent="0.25">
      <c r="A73" s="98" t="s">
        <v>337</v>
      </c>
      <c r="B73" s="99"/>
      <c r="C73" s="100"/>
      <c r="D73" s="101"/>
      <c r="E73" s="102"/>
      <c r="F73" s="103"/>
      <c r="G73" s="104"/>
      <c r="H73" s="105"/>
      <c r="I73" s="106"/>
      <c r="J73" s="107"/>
      <c r="K73" s="108"/>
      <c r="L73" s="109"/>
    </row>
    <row r="74" spans="1:37" ht="15.75" x14ac:dyDescent="0.25">
      <c r="A74" s="110" t="s">
        <v>338</v>
      </c>
      <c r="B74" s="111"/>
      <c r="C74" s="112"/>
      <c r="D74" s="113"/>
      <c r="E74" s="114"/>
      <c r="F74" s="115"/>
      <c r="G74" s="116"/>
      <c r="H74" s="117"/>
      <c r="I74" s="118"/>
      <c r="J74" s="119"/>
      <c r="K74" s="120"/>
      <c r="L74" s="121"/>
    </row>
    <row r="75" spans="1:37" ht="8.1" customHeight="1" x14ac:dyDescent="0.25">
      <c r="A75" s="61"/>
      <c r="B75" s="61"/>
      <c r="C75" s="6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1"/>
      <c r="AI75" s="61"/>
      <c r="AJ75" s="61"/>
      <c r="AK75" s="61"/>
    </row>
  </sheetData>
  <sheetProtection password="DFB5" sheet="1" objects="1" scenarios="1" formatCells="0" formatColumns="0" formatRows="0"/>
  <mergeCells count="12">
    <mergeCell ref="A74:L74"/>
    <mergeCell ref="A75:AK75"/>
    <mergeCell ref="A69:AK69"/>
    <mergeCell ref="A70:L70"/>
    <mergeCell ref="A71:L71"/>
    <mergeCell ref="A72:L72"/>
    <mergeCell ref="A73:L73"/>
    <mergeCell ref="A1:L1"/>
    <mergeCell ref="A2:B2"/>
    <mergeCell ref="A3:C3"/>
    <mergeCell ref="I3:L3"/>
    <mergeCell ref="A4:L4"/>
  </mergeCells>
  <conditionalFormatting sqref="K6:K68">
    <cfRule type="expression" dxfId="0" priority="1">
      <formula>OR((J6 &lt;&gt; K6), (INT(J6) &lt;&gt; J6))</formula>
    </cfRule>
  </conditionalFormatting>
  <dataValidations count="3">
    <dataValidation type="whole" allowBlank="1" showErrorMessage="1" errorTitle="Validation error" error="Enter a whole number between 1 and 25" sqref="M3" xr:uid="{00000000-0002-0000-0000-000000000000}">
      <formula1>1</formula1>
      <formula2>25</formula2>
    </dataValidation>
    <dataValidation type="whole" operator="greaterThanOrEqual" allowBlank="1" showErrorMessage="1" errorTitle="Validation error" error="Enter a whole number greater than or equal to 0" sqref="M6:M69 N6:N69 O6:O69 P6:P69 Q6:Q69 R6:R69 S6:S69 T6:T69 U6:U69 V6:V69 W6:W69 X6:X69 Y6:Y69 Z6:Z69 AA6:AA69 AB6:AB69 AC6:AC69 AD6:AD69 AE6:AE69 AF6:AF69 AG6:AG69 AH6:AH69 AI6:AI69 AJ6:AJ69 AK6:AK69" xr:uid="{00000000-0002-0000-0000-000001000000}">
      <formula1>0</formula1>
    </dataValidation>
    <dataValidation type="decimal" operator="greaterThan" allowBlank="1" showErrorMessage="1" errorTitle="Validation error" error="Enter a number greater than 0" sqref="M71:M74 N71:N74 O71:O74 P71:P74 Q71:Q74 R71:R74 S71:S74 T71:T74 U71:U74 V71:V74 W71:W74 X71:X74 Y71:Y74 Z71:Z74 AA71:AA74 AB71:AB74 AC71:AC74 AD71:AD74 AE71:AE74 AF71:AF74 AG71:AG74 AH71:AH74 AI71:AI74 AJ71:AJ74 AK71:AK74" xr:uid="{00000000-0002-0000-0000-000002000000}">
      <formula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defaultRowHeight="15" x14ac:dyDescent="0.25"/>
  <cols>
    <col min="1" max="1" width="120" customWidth="1"/>
  </cols>
  <sheetData>
    <row r="1" spans="1:1" ht="26.25" x14ac:dyDescent="0.4">
      <c r="A1" s="31" t="s">
        <v>339</v>
      </c>
    </row>
    <row r="2" spans="1:1" ht="18.75" x14ac:dyDescent="0.3">
      <c r="A2" s="32" t="s">
        <v>340</v>
      </c>
    </row>
    <row r="3" spans="1:1" ht="103.5" x14ac:dyDescent="0.3">
      <c r="A3" s="33" t="s">
        <v>341</v>
      </c>
    </row>
    <row r="4" spans="1:1" ht="18.75" x14ac:dyDescent="0.3">
      <c r="A4" s="34" t="s">
        <v>342</v>
      </c>
    </row>
    <row r="5" spans="1:1" ht="51.75" x14ac:dyDescent="0.3">
      <c r="A5" s="35" t="s">
        <v>343</v>
      </c>
    </row>
    <row r="6" spans="1:1" ht="18.75" x14ac:dyDescent="0.3">
      <c r="A6" s="36" t="s">
        <v>344</v>
      </c>
    </row>
    <row r="7" spans="1:1" ht="17.25" x14ac:dyDescent="0.3">
      <c r="A7" s="37" t="s">
        <v>345</v>
      </c>
    </row>
    <row r="8" spans="1:1" ht="18.75" x14ac:dyDescent="0.3">
      <c r="A8" s="38" t="s">
        <v>346</v>
      </c>
    </row>
    <row r="9" spans="1:1" ht="17.25" x14ac:dyDescent="0.3">
      <c r="A9" s="39" t="s">
        <v>347</v>
      </c>
    </row>
  </sheetData>
  <sheetProtection password="DFB5"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workbookViewId="0"/>
  </sheetViews>
  <sheetFormatPr defaultRowHeight="15" x14ac:dyDescent="0.25"/>
  <cols>
    <col min="1" max="2" width="25" customWidth="1"/>
  </cols>
  <sheetData>
    <row r="1" spans="1:2" x14ac:dyDescent="0.25">
      <c r="A1" s="1" t="s">
        <v>348</v>
      </c>
      <c r="B1" s="1" t="s">
        <v>349</v>
      </c>
    </row>
    <row r="2" spans="1:2" x14ac:dyDescent="0.25">
      <c r="A2" s="1" t="s">
        <v>350</v>
      </c>
      <c r="B2" s="1" t="s">
        <v>351</v>
      </c>
    </row>
    <row r="3" spans="1:2" x14ac:dyDescent="0.25">
      <c r="A3" s="1" t="s">
        <v>352</v>
      </c>
      <c r="B3" s="1" t="s">
        <v>353</v>
      </c>
    </row>
    <row r="4" spans="1:2" x14ac:dyDescent="0.25">
      <c r="A4" s="1" t="s">
        <v>354</v>
      </c>
      <c r="B4" s="1" t="s">
        <v>355</v>
      </c>
    </row>
    <row r="5" spans="1:2" x14ac:dyDescent="0.25">
      <c r="A5" s="1" t="s">
        <v>356</v>
      </c>
      <c r="B5" s="1">
        <v>1</v>
      </c>
    </row>
  </sheetData>
  <sheetProtection password="DFB5"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Box packing information</vt:lpstr>
      <vt:lpstr>Instructions</vt: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Majid Fareed</cp:lastModifiedBy>
  <dcterms:created xsi:type="dcterms:W3CDTF">2025-01-13T11:11:27Z</dcterms:created>
  <dcterms:modified xsi:type="dcterms:W3CDTF">2025-01-13T11:12:19Z</dcterms:modified>
</cp:coreProperties>
</file>