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workbookProtection lockStructure="true"/>
  <bookViews>
    <workbookView activeTab="0"/>
  </bookViews>
  <sheets>
    <sheet name="Box packing information" r:id="rId3" sheetId="1"/>
    <sheet name="Instructions" r:id="rId4" sheetId="2"/>
    <sheet name="Metadata" r:id="rId5" sheetId="3"/>
  </sheets>
</workbook>
</file>

<file path=xl/sharedStrings.xml><?xml version="1.0" encoding="utf-8"?>
<sst xmlns="http://schemas.openxmlformats.org/spreadsheetml/2006/main" count="543" uniqueCount="322">
  <si>
    <t>Provide the box details for this pack group below. See the instructions sheet if you have questions.</t>
  </si>
  <si>
    <t>Pack group: 1</t>
  </si>
  <si>
    <t>pg7d203e03-c69c-4df5-b9a2-756b31461fbc</t>
  </si>
  <si>
    <t>Total SKUs: 56 (202 units)</t>
  </si>
  <si>
    <t>Total box count:</t>
  </si>
  <si>
    <t>SKU</t>
  </si>
  <si>
    <t xml:space="preserve">Product title </t>
  </si>
  <si>
    <t>Id</t>
  </si>
  <si>
    <t>ASIN</t>
  </si>
  <si>
    <t>FNSKU</t>
  </si>
  <si>
    <t>Condition</t>
  </si>
  <si>
    <t>Prep type</t>
  </si>
  <si>
    <t>Who preps units?</t>
  </si>
  <si>
    <t>Who labels units?</t>
  </si>
  <si>
    <t>Expected quantity</t>
  </si>
  <si>
    <t>Boxed quantity</t>
  </si>
  <si>
    <t>DE-GreyVNCKLGS-Large</t>
  </si>
  <si>
    <t>Decrum Men Grey Long Sleeve V Neck T Shirts for Men [40001054] | LGSVneck, L</t>
  </si>
  <si>
    <t>pk706b3b06-9ac0-47af-b0fe-c183b90ea802</t>
  </si>
  <si>
    <t>B08SW5R619</t>
  </si>
  <si>
    <t>X002RUMZUP</t>
  </si>
  <si>
    <t>NewItem</t>
  </si>
  <si>
    <t>Labeling,Poly bagging</t>
  </si>
  <si>
    <t>By seller</t>
  </si>
  <si>
    <t>DE-GreyVNCKLGS-Small</t>
  </si>
  <si>
    <t>Decrum Mens Full Sleeve Tshirt - V Neck Long Sleeve T Shirt Men [40001052] | LGSVneck, S</t>
  </si>
  <si>
    <t>pkd953afff-ce55-4f3e-98e4-6796bcdaf28f</t>
  </si>
  <si>
    <t>B08SW381F7</t>
  </si>
  <si>
    <t>X002RUOU67</t>
  </si>
  <si>
    <t>DE-LGSMVNeckSet1-L</t>
  </si>
  <si>
    <t>Soft Cotton Long Sleeve V Neck T Shirt Men [4BUN00044] | LGS MenV Set 1, L</t>
  </si>
  <si>
    <t>pk92c23e46-69a1-45d0-8d8d-fc35eeb62226</t>
  </si>
  <si>
    <t>B08DHG4V6Z</t>
  </si>
  <si>
    <t>X002LF4YM3</t>
  </si>
  <si>
    <t>DE-LGSMVNeckSet1-M</t>
  </si>
  <si>
    <t>Mens Long Sleeve Tshirts - T Shirts V Neck for Men Pack [4BUN00043] | LGS MenV Set 1, M</t>
  </si>
  <si>
    <t>pk1499917c-9172-48a0-bedd-30549e6118b0</t>
  </si>
  <si>
    <t>B08DHJP5RF</t>
  </si>
  <si>
    <t>X002LEWXDB</t>
  </si>
  <si>
    <t>DE-LGSMVNeckSet10-XL</t>
  </si>
  <si>
    <t>Soft Cotton Long Sleeve V Neck T Shirts Men t Shirts Pack | [4BUN00105] LGS MenV Set 10, XL</t>
  </si>
  <si>
    <t>pk40622f94-adbc-4390-8c73-1f8bd6e3ca22</t>
  </si>
  <si>
    <t>B0B755NXRB</t>
  </si>
  <si>
    <t>X003BLHS8N</t>
  </si>
  <si>
    <t>DE-LGSMred-Shirt-S</t>
  </si>
  <si>
    <t>Mens Red Long Sleeve Shirt Full Sleeve V Neck Style [40001022] | LGS Vneck Plain, S</t>
  </si>
  <si>
    <t>pkfe1bfaa0-e5cb-469e-bb9e-cfeb2a5a3289</t>
  </si>
  <si>
    <t>B08KW2JYXB</t>
  </si>
  <si>
    <t>X002ODP35T</t>
  </si>
  <si>
    <t>DE-LGSPlianGrey-XXXL</t>
  </si>
  <si>
    <t>Mens Long Sleeve Tshirts - Plain Pullover Jersey Shirt [40001047] | LGS GreyPlain, XXXL</t>
  </si>
  <si>
    <t>pk3b98d3b6-88cf-40d0-9b24-ac62962a4b03</t>
  </si>
  <si>
    <t>B0BW9M3W7B</t>
  </si>
  <si>
    <t>X003Q24GFF</t>
  </si>
  <si>
    <t>DE-LGSVNckDnBlue-XXL</t>
  </si>
  <si>
    <t>Mens Blue Long Sleeve Shirt - Mens Long Sleeve V Neck T Shirts [40001216] (N) | LGS Blue, XXL</t>
  </si>
  <si>
    <t>pkd7a0f428-eb2c-48b1-adea-6961a8d97c32</t>
  </si>
  <si>
    <t>B0BSH4Y675</t>
  </si>
  <si>
    <t>X003MQKBQ3</t>
  </si>
  <si>
    <t>DE-MBlkRibPolo-M</t>
  </si>
  <si>
    <t>Decrum Polo T Shirts for Men - Mens Collared Shirt Short Sleeve [40108013] (N) | Black, M</t>
  </si>
  <si>
    <t>pk36dab319-d9ca-4027-9383-3b203fbbc01d</t>
  </si>
  <si>
    <t>B0BVWC77J9</t>
  </si>
  <si>
    <t>X003PVBEMP</t>
  </si>
  <si>
    <t>DE-MBlkRibPolo-XL</t>
  </si>
  <si>
    <t>Decrum Polo Tees for Men - Short Sleeve Mens Golf Shirts [40108015] (N) | Black, XL</t>
  </si>
  <si>
    <t>pk477fd571-280c-4702-baf3-7b4d09380999</t>
  </si>
  <si>
    <t>B0BVWC9FW5</t>
  </si>
  <si>
    <t>X003PVB8ML</t>
  </si>
  <si>
    <t>DE-MGrenLngShrt-M</t>
  </si>
  <si>
    <t>Green Long Sleeve Shirt Men - Full Sleeve T Shirts Men [40001033] | LGS GreenPlain, M</t>
  </si>
  <si>
    <t>pk804cc4bd-3909-4372-b6e8-94095647761e</t>
  </si>
  <si>
    <t>B08BLBTTMB</t>
  </si>
  <si>
    <t>X002K4SHEB</t>
  </si>
  <si>
    <t>DE-MGrenLngShrt-XL</t>
  </si>
  <si>
    <t>Green Mens Long Sleeve Tee Shirts - V Neck T Shirt Men [40001035] | LGS GreenPlain, XL</t>
  </si>
  <si>
    <t>pk58bad549-4690-4dd2-890b-0570d965700e</t>
  </si>
  <si>
    <t>B08BLCTCB5</t>
  </si>
  <si>
    <t>X002K4DYBH</t>
  </si>
  <si>
    <t>DE-MGrenLngShrt-XXXL</t>
  </si>
  <si>
    <t>Mens Green Long Sleeve Shirt - Full Sleeves Casual Tshirt [40001037] | LGS GreenPlain, XXXL</t>
  </si>
  <si>
    <t>pk7f365d22-a7bc-4f3e-85af-a556b3b14e7e</t>
  </si>
  <si>
    <t>B0BW9LN9JB</t>
  </si>
  <si>
    <t>X003Q24FEH</t>
  </si>
  <si>
    <t>DE-MMrn&amp;WhtHdedVrsty-XL</t>
  </si>
  <si>
    <t>Decrum Hooded Varsity Jacket Men - High School Bomber Style Baseball Jackets for Men [40170175] | Maroon &amp; White, XL</t>
  </si>
  <si>
    <t>pkda90f2c4-24a8-46b5-82cd-38d5e5e9c07e</t>
  </si>
  <si>
    <t>B0CJRVK8K2</t>
  </si>
  <si>
    <t>X003Z9QO63</t>
  </si>
  <si>
    <t>DE-MRedHenley-3XL</t>
  </si>
  <si>
    <t>Decrum Mens Red Long Sleeve Shirt - Camisetas para Hombre Full Sleeve Henley Style [40005027] | Henley, 3XL</t>
  </si>
  <si>
    <t>pk44cb6941-72b4-4b49-90b0-93185c53e8f1</t>
  </si>
  <si>
    <t>B0BWF5Y3H9</t>
  </si>
  <si>
    <t>X003Q3ZFSB</t>
  </si>
  <si>
    <t>DE-MRglnBlk&amp;WhtLGS-S</t>
  </si>
  <si>
    <t>Decrum Raglan Shirt Men - Soft Long Sleeve Shirts for Men [40128012] | Black&amp;White,S</t>
  </si>
  <si>
    <t>pkc149314c-3a1e-4bdd-a519-b29f0c7e9df0</t>
  </si>
  <si>
    <t>B0C1SR2PQD</t>
  </si>
  <si>
    <t>X003S4TN8B</t>
  </si>
  <si>
    <t>DE-MRglnBlk&amp;WhtLGS-XXL</t>
  </si>
  <si>
    <t>Decrum Raglan Shirt Men - Soft Mens Long Sleeve T Shirts [40128016] | Black&amp;White,XXL</t>
  </si>
  <si>
    <t>pk0d0f5114-bd78-4557-8148-0210b39ec869</t>
  </si>
  <si>
    <t>B0C1SQ7J4P</t>
  </si>
  <si>
    <t>X003S4EL5L</t>
  </si>
  <si>
    <t>DE-MRglnBlue&amp;HGryLGS-S</t>
  </si>
  <si>
    <t>Decrum Raglan Shirt Men - Soft Sports Jersey Mens Long Sleeve T Shirts [40127212] | Blue&amp;Grey Rgln,S</t>
  </si>
  <si>
    <t>pkcba4a48d-ca4c-4914-b26c-d6678ba8d0cd</t>
  </si>
  <si>
    <t>B0C1SS6D1T</t>
  </si>
  <si>
    <t>X003S4TN5J</t>
  </si>
  <si>
    <t>DE-MRglnYellowLGS-XS</t>
  </si>
  <si>
    <t>Decrum Yellow Raglan Shirt Jersey Mens Raglan Tee [40145081] | Men Yellow&amp;Blk Rgln, XS</t>
  </si>
  <si>
    <t>pk1a3b008c-1102-4eb3-b9ad-b17db6862d2e</t>
  </si>
  <si>
    <t>B0CF1QBSBG</t>
  </si>
  <si>
    <t>X003XMD4NX</t>
  </si>
  <si>
    <t>DE-MRylblu&amp;whtHdedVrsty-M</t>
  </si>
  <si>
    <t>Decrum Hooded Varsity Jacket Men - High School Bomber Style Baseball Jackets for Men [40171173] | Royal Blue &amp; White, M</t>
  </si>
  <si>
    <t>pkc64c6f34-3342-44f0-a087-36900fd8ac66</t>
  </si>
  <si>
    <t>B0CJRWHNZ1</t>
  </si>
  <si>
    <t>X003Z9QNS7</t>
  </si>
  <si>
    <t>DE-Maroon-PlnVrsty-L</t>
  </si>
  <si>
    <t>Decrum Maroon And Black Letterman Jacket -Men's Varsity Jackets [40020064] | Plain Maroon Sleeve, L</t>
  </si>
  <si>
    <t>pk64a287d3-8144-4629-9f34-5bd54e065459</t>
  </si>
  <si>
    <t>B08VXBW4YF</t>
  </si>
  <si>
    <t>X002SPP1P5</t>
  </si>
  <si>
    <t>DE-MnsRedReglnLGS-S</t>
  </si>
  <si>
    <t>Decrum Red and Black Soft Cotton Baseball Shirt Jersey Mens Raglan Tee - Long Sleeve Shirts for Men [40012022] | Red&amp;Blk Rgln Men, S</t>
  </si>
  <si>
    <t>pkd21df8cd-07f9-4530-acf0-a20d6d708c6f</t>
  </si>
  <si>
    <t>B08WC44KJK</t>
  </si>
  <si>
    <t>X002SXEZV3</t>
  </si>
  <si>
    <t>DE-MnsRedReglnVNckLGS-XL</t>
  </si>
  <si>
    <t>Decrum Red &amp; Black Mens Baseball T Shirt - Comfy Long Sleeve Tees for Men [40031025] (N) | Red&amp;Blk Rgln V-Neck, XL</t>
  </si>
  <si>
    <t>pkd0157d32-8d00-4ded-b825-f6d33ec3179f</t>
  </si>
  <si>
    <t>B09G6QHFSQ</t>
  </si>
  <si>
    <t>X0030KTPTZ</t>
  </si>
  <si>
    <t>DE-MnsTwStrpdLGSRngrBlkTeeNW-M</t>
  </si>
  <si>
    <t>Decrum Black Mens Long Sleeve Shirts - Ringer Tees [40044013] | 2 Stripes, M</t>
  </si>
  <si>
    <t>pkca98a647-5ef4-4d20-984e-8926994b5a9e</t>
  </si>
  <si>
    <t>B0CB6KWYTF</t>
  </si>
  <si>
    <t>X003VS6HJ7</t>
  </si>
  <si>
    <t>DE-MnsTwStrpdPanlMaronSHS-L</t>
  </si>
  <si>
    <t>Decrum Nice Shirts for Men - Playeras para Hombres Originales [40045064] | 2 Stripes, L</t>
  </si>
  <si>
    <t>pka3408ad2-324a-40f4-8f7a-05d74e3a675e</t>
  </si>
  <si>
    <t>B09RPQLRHZ</t>
  </si>
  <si>
    <t>X00356NXL5</t>
  </si>
  <si>
    <t>DE-MnsTwStrpdPanlMaronSHS-M</t>
  </si>
  <si>
    <t>Decrum Half Sleeves Tshirts Shirts for Men - Soft Mens Shirts Short Sleeve [40045063] | 2 Stripes, M</t>
  </si>
  <si>
    <t>pk0171eca3-7f7b-40db-99b1-2543a797d2da</t>
  </si>
  <si>
    <t>B09RPZ8KPX</t>
  </si>
  <si>
    <t>X00356L08X</t>
  </si>
  <si>
    <t>DE-NEWLGSMVNeckSet1-XL</t>
  </si>
  <si>
    <t>Soft Cotton Long Sleeve V Neck T Shirts Men [4BUN00045] | LGS MenV Set 1, XL</t>
  </si>
  <si>
    <t>pk19e47d88-aab0-4a43-b78a-0e842a57a1d1</t>
  </si>
  <si>
    <t>B09NH3BVHF</t>
  </si>
  <si>
    <t>X0033M4M93</t>
  </si>
  <si>
    <t>DE-NEWLGSMred-Shirt-L</t>
  </si>
  <si>
    <t>Red Mens Long Sleeve Tshirts - Plain Pullover Jersey Shirt [40001024] | LGS Vneck Plain, L</t>
  </si>
  <si>
    <t>pk038a8108-b8c7-441a-abaf-3210dda0491a</t>
  </si>
  <si>
    <t>B08NYSWVD8</t>
  </si>
  <si>
    <t>X002Q17R9J</t>
  </si>
  <si>
    <t>DE-NEWMGrenLngShrt-S</t>
  </si>
  <si>
    <t>New Long Sleeve Green Shirt - Full Sleeve Jersey Shirts [40001032] | LGS GreenPlain, S</t>
  </si>
  <si>
    <t>pk9e974cdd-3f95-4118-80b2-b0678be88140</t>
  </si>
  <si>
    <t>B08L6DCNWR</t>
  </si>
  <si>
    <t>X002OGUJ7X</t>
  </si>
  <si>
    <t>DE-W-VARSITY-BLWH-M</t>
  </si>
  <si>
    <t>Decrum High School Crop Letterman Jacket Women - Cropped Women's Bomber Jackets Fall | [40161173] Black And White CRP, M</t>
  </si>
  <si>
    <t>pke02e5437-eb1c-481d-82b9-bafb721028f9</t>
  </si>
  <si>
    <t>B0CHYM7JBD</t>
  </si>
  <si>
    <t>X003Z9FOBJ</t>
  </si>
  <si>
    <t>DE-W-VARSITY-MAWH-XL</t>
  </si>
  <si>
    <t>Decrum University Women Varsity Bomber Jackets – Soft Shell High School Letterman Jacket | [40160175] Maroon And White CRP, XL</t>
  </si>
  <si>
    <t>pka1064495-f1d7-4cc6-b44b-bbb7aa319ae1</t>
  </si>
  <si>
    <t>B0CHYMDM31</t>
  </si>
  <si>
    <t>X003Z9K89R</t>
  </si>
  <si>
    <t>DE-W-VARSITY-PnkWH-M</t>
  </si>
  <si>
    <t>Decrum High School Crop Letterman Jacket Women - Cropped Women's Bomber Jackets Fall | [40186173] Pink And White CRP, M</t>
  </si>
  <si>
    <t>pkaa979152-7544-4ed7-b541-b12136f05a49</t>
  </si>
  <si>
    <t>B0CQRN7FHN</t>
  </si>
  <si>
    <t>X0042UL9MN</t>
  </si>
  <si>
    <t>DE-W2WhtHrtLoveRed-XL</t>
  </si>
  <si>
    <t>Red Valentines Day T Shirts - Gift Ideas for Wife [40021025-EC] | Red 2 Heart, XL</t>
  </si>
  <si>
    <t>pk29f0e89a-0028-421c-a2a1-9e561d0048d8</t>
  </si>
  <si>
    <t>B0CN6FJDMT</t>
  </si>
  <si>
    <t>X0041D79WZ</t>
  </si>
  <si>
    <t>DE-WBLk&amp;YLWHddVar-L</t>
  </si>
  <si>
    <t>Decrum Womens Bomber Jacket - Light Weight Jackets Womens [40115084] (N) | Black &amp; Yellow, L</t>
  </si>
  <si>
    <t>pk1f564275-2aba-4e26-a89c-f5f72eef2757</t>
  </si>
  <si>
    <t>B0BXXTC1SK</t>
  </si>
  <si>
    <t>X003QSGT2H</t>
  </si>
  <si>
    <t>DE-WDtalingVrstyMrn-S</t>
  </si>
  <si>
    <t>Decrum Maroon Women Letterman Jacket | [40177062] Detalng Maroon, S</t>
  </si>
  <si>
    <t>pk6f5a50a5-cf2c-4f87-9d6f-d863c7439193</t>
  </si>
  <si>
    <t>B0CMD8VGNP</t>
  </si>
  <si>
    <t>X0040YQXDL</t>
  </si>
  <si>
    <t>DE-WMaronRglnQtrSlv-XL</t>
  </si>
  <si>
    <t>Decrum Maroon Black Soft Cotton Baseball Jersey 3/4 Sleeve Womens Raglan Shirt | [40003065] Maron&amp;Blk Rgln Womn, XL</t>
  </si>
  <si>
    <t>pk13f53014-f40c-4dd9-a997-52cf994dbe84</t>
  </si>
  <si>
    <t>B09YRDT1T7</t>
  </si>
  <si>
    <t>X0038D665F</t>
  </si>
  <si>
    <t>DE-WMrnRglnVNckQtrSlv-XXL</t>
  </si>
  <si>
    <t>Decrum Maroon and Black Raglan Sleeve Tops for Women - 3/4 Sleeve Shirts for Women | [40122016] MRN&amp;Blk Rgln,XXL</t>
  </si>
  <si>
    <t>pk15624697-7b5c-4aaa-8d87-96d2b71eeeb9</t>
  </si>
  <si>
    <t>B0BYK2D351</t>
  </si>
  <si>
    <t>X003R1NP8T</t>
  </si>
  <si>
    <t>DE-WMtrntyBabyEatHthrPnk-S</t>
  </si>
  <si>
    <t>Decrum Heather Pink Pregnancy Shirt - Maternity Clothes for Women [40022202-AE] | Heather Pink, S</t>
  </si>
  <si>
    <t>pkdf328d6a-3bdb-4851-8ff8-2a3cf727e387</t>
  </si>
  <si>
    <t>B0D7VLLXQZ</t>
  </si>
  <si>
    <t>X004AO79KR</t>
  </si>
  <si>
    <t>DE-WMtrntyPeekingFaceHthrPnk-M</t>
  </si>
  <si>
    <t>Decrum Funny Maternity Shirts for Women - Pregnancy Clothes [40022203-AF] | Heather Pink, M</t>
  </si>
  <si>
    <t>pk50b11d29-df56-4307-9988-8be335732fcd</t>
  </si>
  <si>
    <t>B0D7VLN22T</t>
  </si>
  <si>
    <t>X004AO4T37</t>
  </si>
  <si>
    <t>DE-WMtrntyPeekingFaceSeaGren-L</t>
  </si>
  <si>
    <t>Decrum Maternity T Shirts - Pregancy Tops for Women [40022384-AF] | Sea Green, L</t>
  </si>
  <si>
    <t>pk95549d24-23a9-4530-8a28-9583144d3b9c</t>
  </si>
  <si>
    <t>B0D7VKY9SJ</t>
  </si>
  <si>
    <t>X004AO4SR9</t>
  </si>
  <si>
    <t>DE-WPNk&amp;WHtVar-XS</t>
  </si>
  <si>
    <t>Decrum Letterman Jacket - Pink Varsity Jacket For Woman [40118171] | White, XS</t>
  </si>
  <si>
    <t>pk55f229f9-213b-42d4-bf35-108b6925cca1</t>
  </si>
  <si>
    <t>B0BXXT8WG8</t>
  </si>
  <si>
    <t>X003QSGT1N</t>
  </si>
  <si>
    <t>DE-WRWHLOVENw-XL</t>
  </si>
  <si>
    <t>Red Heart Shirt's Womens - Gift Idea's for Wife Christmas Womens Top [40021025-BA] | White Love, XL</t>
  </si>
  <si>
    <t>pk6b6ea544-fd21-414e-8bb3-ee9371b9bf3b</t>
  </si>
  <si>
    <t>B09Q33PGFG</t>
  </si>
  <si>
    <t>X0034F3VYV</t>
  </si>
  <si>
    <t>DE-WRedLoveWht-M</t>
  </si>
  <si>
    <t>White Women Valentines Shirts - Gifts for Wife from Husband [40021173-EB] | Red Love, M</t>
  </si>
  <si>
    <t>pkefcc8fbe-38f9-42a8-b7a8-47166dbcedc4</t>
  </si>
  <si>
    <t>B0CN6GNHXH</t>
  </si>
  <si>
    <t>X0041D6G8X</t>
  </si>
  <si>
    <t>DE-WRedLoveWht-XL</t>
  </si>
  <si>
    <t>Valentines Outfits for Women - Gift Ideas for Wife Christmas Womens Top [40021175-EB] | Red Love, XL</t>
  </si>
  <si>
    <t>pkd2be438a-f86a-41cf-99f1-50a560868d0d</t>
  </si>
  <si>
    <t>B0CN6H2Z9M</t>
  </si>
  <si>
    <t>X0041D6FO3</t>
  </si>
  <si>
    <t>DE-WRedRibPoloNEWW-2XL</t>
  </si>
  <si>
    <t>Decrum Womens Polo Shirts Short Sleeve - Golf Shirt for Women [40109026] (N) | Red, XXL</t>
  </si>
  <si>
    <t>pkf26bebbe-89e2-4d87-bce8-8e2f0cef4792</t>
  </si>
  <si>
    <t>B0DD76JGHB</t>
  </si>
  <si>
    <t>X004CY92Y1</t>
  </si>
  <si>
    <t>DE-WRglnHenly-ChrclBlk-M</t>
  </si>
  <si>
    <t>Decrum Henley Tops for Women - Womens Baseball Shirt | [40166013] CHRCL Blck, M</t>
  </si>
  <si>
    <t>pkae8be664-86fd-440a-b52f-1727dae8e886</t>
  </si>
  <si>
    <t>B0CJC1RCKY</t>
  </si>
  <si>
    <t>X003ZBGP29</t>
  </si>
  <si>
    <t>DE-WRylBlu&amp;WhtePlnVrsty-M</t>
  </si>
  <si>
    <t>Decrum White And Blue varsity jacket Womens - Plain Letterman Jacket Womens | [40056173] Plain White Sleeve, M</t>
  </si>
  <si>
    <t>pk8b05de9d-410e-4157-b82b-58457e84cbb8</t>
  </si>
  <si>
    <t>B09YM5RK62</t>
  </si>
  <si>
    <t>X003AYEPOV</t>
  </si>
  <si>
    <t>DE-WRylBlu&amp;YelwPlnVrsty-M</t>
  </si>
  <si>
    <t>Decrum Royal Blue And Yellow Varsity Jacket Women - Plain Letterman Jacket | [40056083] Plain Yellow Sleeve, M</t>
  </si>
  <si>
    <t>pkfa6af328-5235-4659-8c08-04004adec6bb</t>
  </si>
  <si>
    <t>B09YM5HMDY</t>
  </si>
  <si>
    <t>X003AJA8B5</t>
  </si>
  <si>
    <t>DE-WShyUnicornRed-XL</t>
  </si>
  <si>
    <t>Womens Unicorn Shirt - Womens Graphic T Shirts [40021025-AV] | Red, XL</t>
  </si>
  <si>
    <t>pk0cebfed3-c30a-4753-a67a-10fac47e6120</t>
  </si>
  <si>
    <t>B0D7VJR4CJ</t>
  </si>
  <si>
    <t>X004AO2LNR</t>
  </si>
  <si>
    <t>DE-WmnVNckQtrSlvChrclNEW-L</t>
  </si>
  <si>
    <t>Three Quarter Length Sleeve Tops for Women - Grey Tshirts Shirts for Women (N) | [40051054] Charcoal Plain V-Neck, L</t>
  </si>
  <si>
    <t>pk27370bc5-85bb-4a3d-8dbb-315c720c52d2</t>
  </si>
  <si>
    <t>B0CTCPLWL1</t>
  </si>
  <si>
    <t>X004460FH5</t>
  </si>
  <si>
    <t>DE-WmnVNckQtrSlvMaronNEW2-M</t>
  </si>
  <si>
    <t>Decrum 3 Quarter Sleeve Shirts Women Maroon V Neck T Shirt for Women (N) | [40051063] Maroon Plain V-Neck, M</t>
  </si>
  <si>
    <t>pk82f24a9a-ce85-4e0f-8a75-70ae7d40704a</t>
  </si>
  <si>
    <t>B0CH8DBGFJ</t>
  </si>
  <si>
    <t>X003YILLQ3</t>
  </si>
  <si>
    <t>DE-WmnsYellowRglnQtrSlv-M</t>
  </si>
  <si>
    <t>Decrum Black &amp; Yellow Womens 3/4 Sleeve Tops - 3/4 Sleeve Raglan Shirt Women [40144083] | Yellow&amp;Blk Rgln Womn, M</t>
  </si>
  <si>
    <t>pk0dfa9ea6-8c4f-4633-9568-448b068ab109</t>
  </si>
  <si>
    <t>B0CF1SVDWQ</t>
  </si>
  <si>
    <t>X003XM9031</t>
  </si>
  <si>
    <t>De-QtrWRagSet31NEW-XXL</t>
  </si>
  <si>
    <t>Decrum Raglan Shirts for Women - Sport Jersey 3/4 Long Sleeve Women Tshirts Pack | [4BUN00316] Pack of 3, XXL</t>
  </si>
  <si>
    <t>pkc3db2958-5950-4c52-972a-88121b835429</t>
  </si>
  <si>
    <t>B0D17WH6MG</t>
  </si>
  <si>
    <t>X00473I1YT</t>
  </si>
  <si>
    <t>De-QtrWRagSet35-S</t>
  </si>
  <si>
    <t>Decrum Raglan Shirts for Women - Sport Jersey 3/4 Long Sleeves Baseball Womens Tshirt Pack | [4BUN00352] Pack of 3, S</t>
  </si>
  <si>
    <t>pkd121684f-9ac9-4039-b795-f72d5a201b0f</t>
  </si>
  <si>
    <t>B0CLH8K7SG</t>
  </si>
  <si>
    <t>X0040F7PGT</t>
  </si>
  <si>
    <t>De-QtrWRagSet35NEW-L</t>
  </si>
  <si>
    <t>Decrum Raglan Shirts for Women - Sport Jersey Jersey 3/4 Long Sleeve Pack of Shirts for Women | [4BUN00354] Pack of 3, L</t>
  </si>
  <si>
    <t>pk136db3b8-144d-43f9-967c-3591a165a2ba</t>
  </si>
  <si>
    <t>B0D17W2DSK</t>
  </si>
  <si>
    <t>X00473YS1J</t>
  </si>
  <si>
    <t>De-QtrWRagSet35NEW-M</t>
  </si>
  <si>
    <t>Decrum Raglan Shirts for Women - Jersey 3/4 Long Sleeves Baseball Womens Tshirt Pack | [4BUN00353] Pack of 3, M</t>
  </si>
  <si>
    <t>pkb0c9c99c-ddca-4345-ad98-868440e8ecdd</t>
  </si>
  <si>
    <t>B0D8FG49KS</t>
  </si>
  <si>
    <t>X004AY0MEH</t>
  </si>
  <si>
    <t>Name of box</t>
  </si>
  <si>
    <t>Box weight (lb):</t>
  </si>
  <si>
    <t>Box width (inch):</t>
  </si>
  <si>
    <t>Box length (inch):</t>
  </si>
  <si>
    <t>Box height (inch):</t>
  </si>
  <si>
    <t>How to upload box content information using an Excel file</t>
  </si>
  <si>
    <t>Step 1 – Review total box count</t>
  </si>
  <si>
    <t xml:space="preserve">The Total box count field in the Excel file is automatically populated with the number you entered in Send to Amazon for the respective pack group. This number is only an estimate, and you can modify it by up to 10 boxes at any time before you upload this file. 
Each box in the shipment is identified with a number (box 1, box 2, etc.) and appears in a column in the workflow. If you update the total box count, the number of columns will update automatically. </t>
  </si>
  <si>
    <t>Step 2 – Provide box content information</t>
  </si>
  <si>
    <t>Each SKU in the pack group will appear in a row in the workflow. For each box, enter the number of units of each SKU that will be packed in that box. The "Boxed quantity" field shows the current number of units that you have entered. It will remain red until the units that you have entered match the expected unit quantity of this shipment.</t>
  </si>
  <si>
    <t>Step 3 – Provide box weights and dimensions</t>
  </si>
  <si>
    <t>For each box in the pack group, enter the weight and dimensions</t>
  </si>
  <si>
    <t>Step 4 – Save and upload</t>
  </si>
  <si>
    <t>Once you have filled out the Excel spreadsheet, you can upload it to Seller Central as an .xlsx file</t>
  </si>
  <si>
    <t>Locale</t>
  </si>
  <si>
    <t>en_US</t>
  </si>
  <si>
    <t>Weight unit</t>
  </si>
  <si>
    <t>lb</t>
  </si>
  <si>
    <t>Length unit</t>
  </si>
  <si>
    <t>in</t>
  </si>
  <si>
    <t>Version</t>
  </si>
  <si>
    <t>1.0</t>
  </si>
  <si>
    <t>Number of packing sheets</t>
  </si>
</sst>
</file>

<file path=xl/styles.xml><?xml version="1.0" encoding="utf-8"?>
<styleSheet xmlns="http://schemas.openxmlformats.org/spreadsheetml/2006/main">
  <numFmts count="0"/>
  <fonts count="127">
    <font>
      <sz val="11.0"/>
      <color indexed="8"/>
      <name val="Calibri"/>
      <family val="2"/>
      <scheme val="minor"/>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14.0"/>
      <color indexed="53"/>
    </font>
    <font>
      <name val="Calibri"/>
      <sz val="24.0"/>
    </font>
    <font>
      <name val="Calibri"/>
      <sz val="24.0"/>
    </font>
    <font>
      <name val="Calibri"/>
      <sz val="24.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font>
    <font>
      <name val="Calibri"/>
      <sz val="18.0"/>
      <b val="true"/>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12.0"/>
    </font>
    <font>
      <name val="Calibri"/>
      <sz val="20.0"/>
    </font>
    <font>
      <name val="Calibri"/>
      <sz val="14.0"/>
      <b val="true"/>
    </font>
    <font>
      <name val="Calibri"/>
      <sz val="13.0"/>
    </font>
    <font>
      <name val="Calibri"/>
      <sz val="14.0"/>
      <b val="true"/>
    </font>
    <font>
      <name val="Calibri"/>
      <sz val="13.0"/>
    </font>
    <font>
      <name val="Calibri"/>
      <sz val="14.0"/>
      <b val="true"/>
    </font>
    <font>
      <name val="Calibri"/>
      <sz val="13.0"/>
    </font>
    <font>
      <name val="Calibri"/>
      <sz val="14.0"/>
      <b val="true"/>
    </font>
    <font>
      <name val="Calibri"/>
      <sz val="13.0"/>
    </font>
  </fonts>
  <fills count="6">
    <fill>
      <patternFill patternType="none"/>
    </fill>
    <fill>
      <patternFill patternType="darkGray"/>
    </fill>
    <fill>
      <patternFill patternType="solid"/>
    </fill>
    <fill>
      <patternFill patternType="solid">
        <fgColor indexed="13"/>
      </patternFill>
    </fill>
    <fill>
      <patternFill patternType="solid">
        <fgColor indexed="23"/>
      </patternFill>
    </fill>
    <fill>
      <patternFill patternType="solid">
        <fgColor indexed="22"/>
      </patternFill>
    </fill>
  </fills>
  <borders count="21">
    <border>
      <left/>
      <right/>
      <top/>
      <bottom/>
      <diagonal/>
    </border>
    <border>
      <top style="thin"/>
    </border>
    <border>
      <top style="thin">
        <color indexed="63"/>
      </top>
    </border>
    <border>
      <left style="double"/>
      <top style="thin">
        <color indexed="63"/>
      </top>
    </border>
    <border>
      <left style="double">
        <color indexed="63"/>
      </left>
      <top style="thin">
        <color indexed="63"/>
      </top>
    </border>
    <border>
      <left style="double">
        <color indexed="63"/>
      </left>
      <top style="thin">
        <color indexed="63"/>
      </top>
      <bottom style="thin"/>
    </border>
    <border>
      <left style="double">
        <color indexed="63"/>
      </left>
      <top style="thin">
        <color indexed="63"/>
      </top>
      <bottom style="thin">
        <color indexed="63"/>
      </bottom>
    </border>
    <border>
      <left style="double">
        <color indexed="63"/>
      </left>
      <right style="double"/>
      <top style="thin">
        <color indexed="63"/>
      </top>
      <bottom style="thin">
        <color indexed="63"/>
      </bottom>
    </border>
    <border>
      <left style="double">
        <color indexed="63"/>
      </left>
      <right style="double">
        <color indexed="63"/>
      </right>
      <top style="thin">
        <color indexed="63"/>
      </top>
      <bottom style="thin">
        <color indexed="63"/>
      </bottom>
    </border>
    <border>
      <top style="double"/>
    </border>
    <border>
      <top style="double">
        <color indexed="63"/>
      </top>
    </border>
    <border>
      <left style="double"/>
      <top style="double">
        <color indexed="63"/>
      </top>
    </border>
    <border>
      <left style="double">
        <color indexed="63"/>
      </left>
      <top style="double">
        <color indexed="63"/>
      </top>
    </border>
    <border>
      <left style="double">
        <color indexed="63"/>
      </left>
      <top style="double">
        <color indexed="63"/>
      </top>
      <bottom style="thin"/>
    </border>
    <border>
      <left style="double">
        <color indexed="63"/>
      </left>
      <top style="double">
        <color indexed="63"/>
      </top>
      <bottom style="thin">
        <color indexed="63"/>
      </bottom>
    </border>
    <border>
      <left style="double">
        <color indexed="63"/>
      </left>
      <right style="double"/>
      <top style="double">
        <color indexed="63"/>
      </top>
      <bottom style="thin">
        <color indexed="63"/>
      </bottom>
    </border>
    <border>
      <left style="double">
        <color indexed="63"/>
      </left>
      <right style="double">
        <color indexed="63"/>
      </right>
      <top style="double">
        <color indexed="63"/>
      </top>
      <bottom style="thin">
        <color indexed="63"/>
      </bottom>
    </border>
    <border>
      <left style="double">
        <color indexed="63"/>
      </left>
      <top style="thin">
        <color indexed="63"/>
      </top>
      <bottom style="double"/>
    </border>
    <border>
      <left style="double">
        <color indexed="63"/>
      </left>
      <top style="thin">
        <color indexed="63"/>
      </top>
      <bottom style="double">
        <color indexed="63"/>
      </bottom>
    </border>
    <border>
      <left style="double">
        <color indexed="63"/>
      </left>
      <right style="double"/>
      <top style="thin">
        <color indexed="63"/>
      </top>
      <bottom style="double">
        <color indexed="63"/>
      </bottom>
    </border>
    <border>
      <left style="double">
        <color indexed="63"/>
      </left>
      <right style="double">
        <color indexed="63"/>
      </right>
      <top style="thin">
        <color indexed="63"/>
      </top>
      <bottom style="double">
        <color indexed="63"/>
      </bottom>
    </border>
  </borders>
  <cellStyleXfs count="1">
    <xf numFmtId="0" fontId="0" fillId="0" borderId="0"/>
  </cellStyleXfs>
  <cellXfs count="140">
    <xf numFmtId="0" fontId="0" fillId="0" borderId="0" xfId="0"/>
    <xf numFmtId="0" fontId="1" fillId="0" borderId="0" xfId="0" applyFont="true"/>
    <xf numFmtId="0" fontId="2" fillId="0" borderId="0" xfId="0" applyFont="true"/>
    <xf numFmtId="0" fontId="3" fillId="0" borderId="0" xfId="0" applyFont="true"/>
    <xf numFmtId="0" fontId="4" fillId="0" borderId="0" xfId="0" applyFont="true"/>
    <xf numFmtId="0" fontId="5" fillId="0" borderId="0" xfId="0" applyFont="true"/>
    <xf numFmtId="0" fontId="6" fillId="0" borderId="0" xfId="0" applyFont="true"/>
    <xf numFmtId="0" fontId="7" fillId="0" borderId="0" xfId="0" applyFont="true"/>
    <xf numFmtId="0" fontId="8" fillId="0" borderId="0" xfId="0" applyFont="true"/>
    <xf numFmtId="0" fontId="9" fillId="0" borderId="0" xfId="0" applyFont="true"/>
    <xf numFmtId="0" fontId="10" fillId="0" borderId="0" xfId="0" applyFont="true"/>
    <xf numFmtId="0" fontId="11" fillId="0" borderId="0" xfId="0" applyFont="true"/>
    <xf numFmtId="0" fontId="12" fillId="0" borderId="0" xfId="0" applyFont="true"/>
    <xf numFmtId="0" fontId="13" fillId="0" borderId="0" xfId="0" applyFont="true"/>
    <xf numFmtId="0" fontId="14" fillId="0" borderId="0" xfId="0" applyFont="true"/>
    <xf numFmtId="0" fontId="15" fillId="0" borderId="0" xfId="0" applyFont="true"/>
    <xf numFmtId="0" fontId="16" fillId="0" borderId="0" xfId="0" applyFont="true"/>
    <xf numFmtId="0" fontId="0" fillId="0" borderId="0" xfId="0">
      <alignment horizontal="left"/>
    </xf>
    <xf numFmtId="0" fontId="17" fillId="0" borderId="0" xfId="0" applyFont="true"/>
    <xf numFmtId="0" fontId="18" fillId="0" borderId="0" xfId="0" applyFont="true"/>
    <xf numFmtId="0" fontId="19" fillId="0" borderId="0" xfId="0" applyFont="true"/>
    <xf numFmtId="0" fontId="20" fillId="0" borderId="0" xfId="0" applyFont="true"/>
    <xf numFmtId="0" fontId="21" fillId="0" borderId="0" xfId="0" applyFont="true">
      <alignment horizontal="right"/>
    </xf>
    <xf numFmtId="0" fontId="22" fillId="0" borderId="0" xfId="0" applyFont="true">
      <alignment horizontal="right"/>
    </xf>
    <xf numFmtId="0" fontId="23" fillId="0" borderId="0" xfId="0" applyFont="true">
      <alignment horizontal="right"/>
    </xf>
    <xf numFmtId="0" fontId="24" fillId="0" borderId="0" xfId="0" applyFont="true">
      <alignment horizontal="right"/>
    </xf>
    <xf numFmtId="0" fontId="25" fillId="0" borderId="0" xfId="0" applyFont="true">
      <alignment horizontal="right"/>
    </xf>
    <xf numFmtId="0" fontId="26" fillId="3" borderId="0" xfId="0" applyFill="true" applyFont="true">
      <alignment horizontal="center"/>
      <protection locked="false"/>
    </xf>
    <xf numFmtId="0" fontId="0" fillId="4" borderId="0" xfId="0" applyFill="true"/>
    <xf numFmtId="0" fontId="27" fillId="5" borderId="0" xfId="0" applyFill="true" applyFont="true"/>
    <xf numFmtId="0" fontId="0" fillId="0" borderId="0" xfId="0">
      <protection locked="false"/>
    </xf>
    <xf numFmtId="0" fontId="28" fillId="0" borderId="0" xfId="0" applyFont="true">
      <alignment horizontal="right"/>
    </xf>
    <xf numFmtId="0" fontId="29" fillId="0" borderId="0" xfId="0" applyFont="true">
      <alignment horizontal="right"/>
    </xf>
    <xf numFmtId="0" fontId="30" fillId="0" borderId="0" xfId="0" applyFont="true">
      <alignment horizontal="right"/>
    </xf>
    <xf numFmtId="0" fontId="31" fillId="0" borderId="0" xfId="0" applyFont="true">
      <alignment horizontal="right"/>
    </xf>
    <xf numFmtId="0" fontId="32" fillId="0" borderId="0" xfId="0" applyFont="true">
      <alignment horizontal="right"/>
    </xf>
    <xf numFmtId="0" fontId="33" fillId="0" borderId="0" xfId="0" applyFont="true">
      <alignment horizontal="right"/>
    </xf>
    <xf numFmtId="0" fontId="34" fillId="0" borderId="0" xfId="0" applyFont="true">
      <alignment horizontal="right"/>
    </xf>
    <xf numFmtId="0" fontId="35" fillId="0" borderId="0" xfId="0" applyFont="true">
      <alignment horizontal="right"/>
    </xf>
    <xf numFmtId="0" fontId="36" fillId="0" borderId="0" xfId="0" applyFont="true">
      <alignment horizontal="right"/>
    </xf>
    <xf numFmtId="0" fontId="37" fillId="0" borderId="0" xfId="0" applyFont="true">
      <alignment horizontal="right"/>
    </xf>
    <xf numFmtId="0" fontId="38" fillId="0" borderId="0" xfId="0" applyFont="true">
      <alignment horizontal="right"/>
    </xf>
    <xf numFmtId="0" fontId="39" fillId="0" borderId="0" xfId="0" applyFont="true">
      <alignment horizontal="right"/>
    </xf>
    <xf numFmtId="0" fontId="40" fillId="0" borderId="0" xfId="0" applyFont="true">
      <alignment horizontal="right"/>
    </xf>
    <xf numFmtId="0" fontId="41" fillId="0" borderId="0" xfId="0" applyFont="true"/>
    <xf numFmtId="0" fontId="42" fillId="0" borderId="0" xfId="0" applyFont="true"/>
    <xf numFmtId="0" fontId="43" fillId="0" borderId="0" xfId="0" applyFont="true"/>
    <xf numFmtId="0" fontId="44" fillId="0" borderId="0" xfId="0" applyFont="true"/>
    <xf numFmtId="0" fontId="45" fillId="0" borderId="0" xfId="0" applyFont="true"/>
    <xf numFmtId="0" fontId="46" fillId="0" borderId="0" xfId="0" applyFont="true"/>
    <xf numFmtId="0" fontId="47" fillId="0" borderId="0" xfId="0" applyFont="true"/>
    <xf numFmtId="0" fontId="48" fillId="0" borderId="0" xfId="0" applyFont="true"/>
    <xf numFmtId="0" fontId="49" fillId="0" borderId="0" xfId="0" applyFont="true"/>
    <xf numFmtId="0" fontId="50" fillId="0" borderId="0" xfId="0" applyFont="true"/>
    <xf numFmtId="0" fontId="51" fillId="0" borderId="0" xfId="0" applyFont="true"/>
    <xf numFmtId="0" fontId="52" fillId="0" borderId="0" xfId="0" applyFont="true"/>
    <xf numFmtId="0" fontId="53" fillId="0" borderId="0" xfId="0" applyFont="true"/>
    <xf numFmtId="0" fontId="54" fillId="0" borderId="0" xfId="0" applyFont="true"/>
    <xf numFmtId="0" fontId="55" fillId="0" borderId="0" xfId="0" applyFont="true"/>
    <xf numFmtId="0" fontId="56" fillId="0" borderId="0" xfId="0" applyFont="true"/>
    <xf numFmtId="0" fontId="57" fillId="0" borderId="0" xfId="0" applyFont="true"/>
    <xf numFmtId="0" fontId="58" fillId="0" borderId="0" xfId="0" applyFont="true"/>
    <xf numFmtId="0" fontId="59" fillId="0" borderId="0" xfId="0" applyFont="true"/>
    <xf numFmtId="0" fontId="60" fillId="0" borderId="0" xfId="0" applyFont="true"/>
    <xf numFmtId="0" fontId="61" fillId="0" borderId="0" xfId="0" applyFont="true"/>
    <xf numFmtId="0" fontId="62" fillId="0" borderId="0" xfId="0" applyFont="true"/>
    <xf numFmtId="0" fontId="63" fillId="0" borderId="0" xfId="0" applyFont="true"/>
    <xf numFmtId="0" fontId="64" fillId="0" borderId="0" xfId="0" applyFont="true"/>
    <xf numFmtId="0" fontId="65" fillId="0" borderId="0" xfId="0" applyFont="true"/>
    <xf numFmtId="0" fontId="66" fillId="0" borderId="0" xfId="0" applyFont="true">
      <alignment horizontal="right"/>
    </xf>
    <xf numFmtId="0" fontId="67" fillId="0" borderId="0" xfId="0" applyFont="true">
      <alignment horizontal="right"/>
    </xf>
    <xf numFmtId="0" fontId="68" fillId="0" borderId="0" xfId="0" applyFont="true">
      <alignment horizontal="right"/>
    </xf>
    <xf numFmtId="0" fontId="69" fillId="0" borderId="0" xfId="0" applyFont="true">
      <alignment horizontal="right"/>
    </xf>
    <xf numFmtId="0" fontId="70" fillId="0" borderId="0" xfId="0" applyFont="true">
      <alignment horizontal="right"/>
    </xf>
    <xf numFmtId="0" fontId="71" fillId="0" borderId="0" xfId="0" applyFont="true">
      <alignment horizontal="right"/>
    </xf>
    <xf numFmtId="0" fontId="72" fillId="0" borderId="0" xfId="0" applyFont="true">
      <alignment horizontal="right"/>
    </xf>
    <xf numFmtId="0" fontId="73" fillId="0" borderId="0" xfId="0" applyFont="true">
      <alignment horizontal="right"/>
    </xf>
    <xf numFmtId="0" fontId="74" fillId="0" borderId="0" xfId="0" applyFont="true">
      <alignment horizontal="right"/>
    </xf>
    <xf numFmtId="0" fontId="75" fillId="0" borderId="0" xfId="0" applyFont="true">
      <alignment horizontal="right"/>
    </xf>
    <xf numFmtId="0" fontId="76" fillId="0" borderId="0" xfId="0" applyFont="true">
      <alignment horizontal="right"/>
    </xf>
    <xf numFmtId="0" fontId="77" fillId="0" borderId="0" xfId="0" applyFont="true">
      <alignment horizontal="right"/>
    </xf>
    <xf numFmtId="0" fontId="78" fillId="0" borderId="0" xfId="0" applyFont="true">
      <alignment horizontal="right"/>
    </xf>
    <xf numFmtId="0" fontId="79" fillId="0" borderId="0" xfId="0" applyFont="true">
      <alignment horizontal="right"/>
    </xf>
    <xf numFmtId="0" fontId="80" fillId="0" borderId="0" xfId="0" applyFont="true">
      <alignment horizontal="right"/>
    </xf>
    <xf numFmtId="0" fontId="81" fillId="0" borderId="0" xfId="0" applyFont="true">
      <alignment horizontal="right"/>
    </xf>
    <xf numFmtId="0" fontId="82" fillId="0" borderId="0" xfId="0" applyFont="true">
      <alignment horizontal="right"/>
    </xf>
    <xf numFmtId="0" fontId="83" fillId="0" borderId="0" xfId="0" applyFont="true">
      <alignment horizontal="right"/>
    </xf>
    <xf numFmtId="0" fontId="84" fillId="0" borderId="0" xfId="0" applyFont="true">
      <alignment horizontal="right"/>
    </xf>
    <xf numFmtId="0" fontId="85" fillId="0" borderId="0" xfId="0" applyFont="true">
      <alignment horizontal="right"/>
    </xf>
    <xf numFmtId="0" fontId="86" fillId="0" borderId="0" xfId="0" applyFont="true">
      <alignment horizontal="right"/>
    </xf>
    <xf numFmtId="0" fontId="87" fillId="0" borderId="0" xfId="0" applyFont="true">
      <alignment horizontal="right"/>
    </xf>
    <xf numFmtId="0" fontId="88" fillId="0" borderId="0" xfId="0" applyFont="true">
      <alignment horizontal="right"/>
    </xf>
    <xf numFmtId="0" fontId="89" fillId="0" borderId="0" xfId="0" applyFont="true">
      <alignment horizontal="right"/>
    </xf>
    <xf numFmtId="0" fontId="90" fillId="0" borderId="0" xfId="0" applyFont="true">
      <alignment horizontal="right"/>
    </xf>
    <xf numFmtId="0" fontId="91" fillId="0" borderId="0" xfId="0" applyFont="true">
      <alignment horizontal="right"/>
    </xf>
    <xf numFmtId="0" fontId="92" fillId="0" borderId="0" xfId="0" applyFont="true">
      <alignment horizontal="right"/>
    </xf>
    <xf numFmtId="0" fontId="93" fillId="0" borderId="0" xfId="0" applyFont="true">
      <alignment horizontal="right"/>
    </xf>
    <xf numFmtId="0" fontId="94" fillId="0" borderId="0" xfId="0" applyFont="true">
      <alignment horizontal="right"/>
    </xf>
    <xf numFmtId="0" fontId="95" fillId="0" borderId="0" xfId="0" applyFont="true">
      <alignment horizontal="right"/>
    </xf>
    <xf numFmtId="0" fontId="96" fillId="0" borderId="0" xfId="0" applyFont="true">
      <alignment horizontal="right"/>
    </xf>
    <xf numFmtId="0" fontId="97" fillId="0" borderId="0" xfId="0" applyFont="true">
      <alignment horizontal="right"/>
    </xf>
    <xf numFmtId="0" fontId="98" fillId="0" borderId="0" xfId="0" applyFont="true">
      <alignment horizontal="right"/>
    </xf>
    <xf numFmtId="0" fontId="99" fillId="0" borderId="0" xfId="0" applyFont="true">
      <alignment horizontal="right"/>
    </xf>
    <xf numFmtId="0" fontId="100" fillId="0" borderId="0" xfId="0" applyFont="true">
      <alignment horizontal="right"/>
    </xf>
    <xf numFmtId="0" fontId="101" fillId="0" borderId="0" xfId="0" applyFont="true">
      <alignment horizontal="right"/>
    </xf>
    <xf numFmtId="0" fontId="102" fillId="0" borderId="0" xfId="0" applyFont="true">
      <alignment horizontal="right"/>
    </xf>
    <xf numFmtId="0" fontId="103" fillId="0" borderId="0" xfId="0" applyFont="true">
      <alignment horizontal="right"/>
    </xf>
    <xf numFmtId="0" fontId="104" fillId="0" borderId="0" xfId="0" applyFont="true">
      <alignment horizontal="right"/>
    </xf>
    <xf numFmtId="0" fontId="105" fillId="0" borderId="0" xfId="0" applyFont="true">
      <alignment horizontal="right"/>
    </xf>
    <xf numFmtId="0" fontId="106" fillId="0" borderId="0" xfId="0" applyFont="true">
      <alignment horizontal="right"/>
    </xf>
    <xf numFmtId="0" fontId="107" fillId="0" borderId="0" xfId="0" applyFont="true">
      <alignment horizontal="right"/>
    </xf>
    <xf numFmtId="0" fontId="108" fillId="0" borderId="0" xfId="0" applyFont="true">
      <alignment horizontal="right"/>
    </xf>
    <xf numFmtId="0" fontId="109" fillId="0" borderId="0" xfId="0" applyFont="true">
      <alignment horizontal="right"/>
    </xf>
    <xf numFmtId="0" fontId="110" fillId="0" borderId="0" xfId="0" applyFont="true">
      <alignment horizontal="right"/>
    </xf>
    <xf numFmtId="0" fontId="111" fillId="0" borderId="0" xfId="0" applyFont="true">
      <alignment horizontal="right"/>
    </xf>
    <xf numFmtId="0" fontId="112" fillId="0" borderId="0" xfId="0" applyFont="true">
      <alignment horizontal="right"/>
    </xf>
    <xf numFmtId="0" fontId="113" fillId="0" borderId="0" xfId="0" applyFont="true">
      <alignment horizontal="right"/>
    </xf>
    <xf numFmtId="0" fontId="114" fillId="0" borderId="0" xfId="0" applyFont="true">
      <alignment horizontal="right"/>
    </xf>
    <xf numFmtId="0" fontId="115" fillId="0" borderId="0" xfId="0" applyFont="true">
      <alignment horizontal="right"/>
    </xf>
    <xf numFmtId="0" fontId="116" fillId="0" borderId="0" xfId="0" applyFont="true">
      <alignment horizontal="right"/>
    </xf>
    <xf numFmtId="0" fontId="117" fillId="0" borderId="0" xfId="0" applyFont="true">
      <alignment horizontal="right"/>
    </xf>
    <xf numFmtId="0" fontId="118" fillId="0" borderId="0" xfId="0" applyFont="true">
      <alignment wrapText="true"/>
    </xf>
    <xf numFmtId="0" fontId="119" fillId="5" borderId="8" xfId="0" applyFill="true" applyBorder="true" applyFont="true">
      <alignment wrapText="true"/>
    </xf>
    <xf numFmtId="0" fontId="120" fillId="0" borderId="8" xfId="0" applyBorder="true" applyFont="true">
      <alignment wrapText="true"/>
    </xf>
    <xf numFmtId="0" fontId="121" fillId="5" borderId="8" xfId="0" applyFill="true" applyBorder="true" applyFont="true">
      <alignment wrapText="true"/>
    </xf>
    <xf numFmtId="0" fontId="122" fillId="0" borderId="8" xfId="0" applyBorder="true" applyFont="true">
      <alignment wrapText="true"/>
    </xf>
    <xf numFmtId="0" fontId="123" fillId="5" borderId="8" xfId="0" applyFill="true" applyBorder="true" applyFont="true">
      <alignment wrapText="true"/>
    </xf>
    <xf numFmtId="0" fontId="124" fillId="0" borderId="8" xfId="0" applyBorder="true" applyFont="true">
      <alignment wrapText="true"/>
    </xf>
    <xf numFmtId="0" fontId="125" fillId="5" borderId="16" xfId="0" applyFill="true" applyBorder="true" applyFont="true">
      <alignment wrapText="true"/>
    </xf>
    <xf numFmtId="0" fontId="126" fillId="0" borderId="20" xfId="0" applyBorder="true" applyFont="true">
      <alignment wrapText="true"/>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xf numFmtId="0" fontId="0" fillId="0" borderId="0" xfId="0">
      <alignment horizontal="left"/>
    </xf>
  </cellXfs>
  <dxfs count="56">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
      <font>
        <color indexed="16"/>
      </font>
      <fill>
        <patternFill>
          <bgColor indexed="45"/>
        </patternFill>
      </fill>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AK69"/>
  <sheetViews>
    <sheetView workbookViewId="0" tabSelected="true">
      <pane xSplit="2.0" ySplit="5.0" state="frozen" topLeftCell="C6" activePane="bottomRight"/>
      <selection pane="bottomRight"/>
    </sheetView>
  </sheetViews>
  <sheetFormatPr defaultRowHeight="15.0"/>
  <cols>
    <col min="1" max="1" width="21.0" customWidth="true"/>
    <col min="2" max="2" width="61.0" customWidth="true"/>
    <col min="3" max="3" width="20.0" customWidth="true" hidden="true"/>
    <col min="4" max="4" width="21.0" customWidth="true"/>
    <col min="5" max="5" width="21.0" customWidth="true"/>
    <col min="6" max="6" width="15.0" customWidth="true"/>
    <col min="7" max="7" width="15.0" customWidth="true"/>
    <col min="8" max="8" width="15.0" customWidth="true"/>
    <col min="9" max="9" width="15.0" customWidth="true"/>
    <col min="10" max="10" width="15.0" customWidth="true"/>
    <col min="11" max="11" width="15.0" customWidth="true"/>
    <col min="12" max="12" width="1.0" customWidth="true"/>
    <col min="13" max="13" width="13.0" customWidth="true" style="30"/>
    <col min="14" max="14" width="13.0" customWidth="true" style="30"/>
    <col min="15" max="15" width="13.0" customWidth="true" style="30"/>
    <col min="16" max="16" width="13.0" customWidth="true" style="30"/>
    <col min="17" max="17" width="13.0" customWidth="true" style="30"/>
    <col min="18" max="18" width="13.0" customWidth="true" style="30"/>
    <col min="19" max="19" width="13.0" customWidth="true" style="30"/>
    <col min="20" max="20" width="13.0" customWidth="true" style="30"/>
    <col min="21" max="21" width="13.0" customWidth="true" style="30"/>
    <col min="22" max="22" width="13.0" customWidth="true" style="30"/>
    <col min="23" max="23" width="13.0" customWidth="true" style="30"/>
    <col min="24" max="24" width="13.0" customWidth="true" style="30"/>
    <col min="25" max="25" width="13.0" customWidth="true" style="30"/>
    <col min="26" max="26" width="13.0" customWidth="true" style="30"/>
    <col min="27" max="27" width="13.0" customWidth="true" style="30"/>
    <col min="28" max="28" width="13.0" customWidth="true" style="30"/>
    <col min="29" max="29" width="13.0" customWidth="true" style="30"/>
    <col min="30" max="30" width="13.0" customWidth="true" style="30"/>
    <col min="31" max="31" width="13.0" customWidth="true" style="30"/>
    <col min="32" max="32" width="13.0" customWidth="true" style="30"/>
    <col min="33" max="33" width="13.0" customWidth="true" style="30"/>
    <col min="34" max="34" width="13.0" customWidth="true" style="30"/>
    <col min="35" max="35" width="13.0" customWidth="true" style="30"/>
    <col min="36" max="36" width="13.0" customWidth="true" style="30"/>
    <col min="37" max="37" width="13.0" customWidth="true" style="30"/>
  </cols>
  <sheetData>
    <row r="1">
      <c r="A1" t="s" s="2">
        <v>0</v>
      </c>
      <c r="B1" s="3"/>
      <c r="C1" s="4"/>
      <c r="D1" s="5"/>
      <c r="E1" s="6"/>
      <c r="F1" s="7"/>
      <c r="G1" s="8"/>
      <c r="H1" s="9"/>
      <c r="I1" s="10"/>
      <c r="J1" s="11"/>
      <c r="K1" s="12"/>
      <c r="L1" s="13"/>
    </row>
    <row r="2">
      <c r="A2" t="s" s="15">
        <v>1</v>
      </c>
      <c r="B2" s="16"/>
      <c r="C2" t="s" s="17">
        <v>2</v>
      </c>
    </row>
    <row r="3">
      <c r="A3" t="s" s="19">
        <v>3</v>
      </c>
      <c r="B3" s="20"/>
      <c r="C3" s="21"/>
      <c r="I3" t="s" s="23">
        <v>4</v>
      </c>
      <c r="J3" s="24"/>
      <c r="K3" s="25"/>
      <c r="L3" s="26"/>
      <c r="M3" t="n" s="27">
        <v>15.0</v>
      </c>
    </row>
    <row r="4" ht="8.0" customHeight="true">
      <c r="A4" s="28"/>
      <c r="B4" s="28"/>
      <c r="C4" s="28"/>
      <c r="D4" s="28"/>
      <c r="E4" s="28"/>
      <c r="F4" s="28"/>
      <c r="G4" s="28"/>
      <c r="H4" s="28"/>
      <c r="I4" s="28"/>
      <c r="J4" s="28"/>
      <c r="K4" s="28"/>
      <c r="L4" s="28"/>
    </row>
    <row r="5">
      <c r="A5" t="s" s="29">
        <v>5</v>
      </c>
      <c r="B5" t="s" s="29">
        <v>6</v>
      </c>
      <c r="C5" t="s" s="29">
        <v>7</v>
      </c>
      <c r="D5" t="s" s="29">
        <v>8</v>
      </c>
      <c r="E5" t="s" s="29">
        <v>9</v>
      </c>
      <c r="F5" t="s" s="29">
        <v>10</v>
      </c>
      <c r="G5" t="s" s="29">
        <v>11</v>
      </c>
      <c r="H5" t="s" s="29">
        <v>12</v>
      </c>
      <c r="I5" t="s" s="29">
        <v>13</v>
      </c>
      <c r="J5" t="s" s="29">
        <v>14</v>
      </c>
      <c r="K5" t="s" s="29">
        <v>15</v>
      </c>
      <c r="L5" s="28"/>
      <c r="M5" t="n" s="29">
        <f>IF(M3&gt;=1,"Box 1 quantity","")</f>
        <v>0.0</v>
      </c>
      <c r="N5" t="n" s="29">
        <f>IF(M3&gt;=2,"Box 2 quantity","")</f>
        <v>0.0</v>
      </c>
      <c r="O5" t="n" s="29">
        <f>IF(M3&gt;=3,"Box 3 quantity","")</f>
        <v>0.0</v>
      </c>
      <c r="P5" t="n" s="29">
        <f>IF(M3&gt;=4,"Box 4 quantity","")</f>
        <v>0.0</v>
      </c>
      <c r="Q5" t="n" s="29">
        <f>IF(M3&gt;=5,"Box 5 quantity","")</f>
        <v>0.0</v>
      </c>
      <c r="R5" t="n" s="29">
        <f>IF(M3&gt;=6,"Box 6 quantity","")</f>
        <v>0.0</v>
      </c>
      <c r="S5" t="n" s="29">
        <f>IF(M3&gt;=7,"Box 7 quantity","")</f>
        <v>0.0</v>
      </c>
      <c r="T5" t="n" s="29">
        <f>IF(M3&gt;=8,"Box 8 quantity","")</f>
        <v>0.0</v>
      </c>
      <c r="U5" t="n" s="29">
        <f>IF(M3&gt;=9,"Box 9 quantity","")</f>
        <v>0.0</v>
      </c>
      <c r="V5" t="n" s="29">
        <f>IF(M3&gt;=10,"Box 10 quantity","")</f>
        <v>0.0</v>
      </c>
      <c r="W5" t="n" s="29">
        <f>IF(M3&gt;=11,"Box 11 quantity","")</f>
        <v>0.0</v>
      </c>
      <c r="X5" t="n" s="29">
        <f>IF(M3&gt;=12,"Box 12 quantity","")</f>
        <v>0.0</v>
      </c>
      <c r="Y5" t="n" s="29">
        <f>IF(M3&gt;=13,"Box 13 quantity","")</f>
        <v>0.0</v>
      </c>
      <c r="Z5" t="n" s="29">
        <f>IF(M3&gt;=14,"Box 14 quantity","")</f>
        <v>0.0</v>
      </c>
      <c r="AA5" t="n" s="29">
        <f>IF(M3&gt;=15,"Box 15 quantity","")</f>
        <v>0.0</v>
      </c>
      <c r="AB5" t="n" s="29">
        <f>IF(M3&gt;=16,"Box 16 quantity","")</f>
        <v>0.0</v>
      </c>
      <c r="AC5" t="n" s="29">
        <f>IF(M3&gt;=17,"Box 17 quantity","")</f>
        <v>0.0</v>
      </c>
      <c r="AD5" t="n" s="29">
        <f>IF(M3&gt;=18,"Box 18 quantity","")</f>
        <v>0.0</v>
      </c>
      <c r="AE5" t="n" s="29">
        <f>IF(M3&gt;=19,"Box 19 quantity","")</f>
        <v>0.0</v>
      </c>
      <c r="AF5" t="n" s="29">
        <f>IF(M3&gt;=20,"Box 20 quantity","")</f>
        <v>0.0</v>
      </c>
      <c r="AG5" t="n" s="29">
        <f>IF(M3&gt;=21,"Box 21 quantity","")</f>
        <v>0.0</v>
      </c>
      <c r="AH5" t="n" s="29">
        <f>IF(M3&gt;=22,"Box 22 quantity","")</f>
        <v>0.0</v>
      </c>
      <c r="AI5" t="n" s="29">
        <f>IF(M3&gt;=23,"Box 23 quantity","")</f>
        <v>0.0</v>
      </c>
      <c r="AJ5" t="n" s="29">
        <f>IF(M3&gt;=24,"Box 24 quantity","")</f>
        <v>0.0</v>
      </c>
      <c r="AK5" t="n" s="29">
        <f>IF(M3&gt;=25,"Box 25 quantity","")</f>
        <v>0.0</v>
      </c>
    </row>
    <row r="6">
      <c r="A6" t="s">
        <v>16</v>
      </c>
      <c r="B6" t="s">
        <v>17</v>
      </c>
      <c r="C6" t="s">
        <v>18</v>
      </c>
      <c r="D6" t="s">
        <v>19</v>
      </c>
      <c r="E6" t="s">
        <v>20</v>
      </c>
      <c r="F6" t="s">
        <v>21</v>
      </c>
      <c r="G6" t="s">
        <v>22</v>
      </c>
      <c r="H6" t="s">
        <v>23</v>
      </c>
      <c r="I6" t="s">
        <v>23</v>
      </c>
      <c r="J6" t="n">
        <v>2.0</v>
      </c>
      <c r="K6" t="n">
        <f>SUM(M6:INDEX(M6:XFD6,1,M3))</f>
        <v>0.0</v>
      </c>
      <c r="L6" s="28"/>
    </row>
    <row r="7">
      <c r="A7" t="s">
        <v>24</v>
      </c>
      <c r="B7" t="s">
        <v>25</v>
      </c>
      <c r="C7" t="s">
        <v>26</v>
      </c>
      <c r="D7" t="s">
        <v>27</v>
      </c>
      <c r="E7" t="s">
        <v>28</v>
      </c>
      <c r="F7" t="s">
        <v>21</v>
      </c>
      <c r="G7" t="s">
        <v>22</v>
      </c>
      <c r="H7" t="s">
        <v>23</v>
      </c>
      <c r="I7" t="s">
        <v>23</v>
      </c>
      <c r="J7" t="n">
        <v>2.0</v>
      </c>
      <c r="K7" t="n">
        <f>SUM(M7:INDEX(M7:XFD7,1,M3))</f>
        <v>0.0</v>
      </c>
      <c r="L7" s="28"/>
    </row>
    <row r="8">
      <c r="A8" t="s">
        <v>29</v>
      </c>
      <c r="B8" t="s">
        <v>30</v>
      </c>
      <c r="C8" t="s">
        <v>31</v>
      </c>
      <c r="D8" t="s">
        <v>32</v>
      </c>
      <c r="E8" t="s">
        <v>33</v>
      </c>
      <c r="F8" t="s">
        <v>21</v>
      </c>
      <c r="G8" t="s">
        <v>22</v>
      </c>
      <c r="H8" t="s">
        <v>23</v>
      </c>
      <c r="I8" t="s">
        <v>23</v>
      </c>
      <c r="J8" t="n">
        <v>1.0</v>
      </c>
      <c r="K8" t="n">
        <f>SUM(M8:INDEX(M8:XFD8,1,M3))</f>
        <v>0.0</v>
      </c>
      <c r="L8" s="28"/>
    </row>
    <row r="9">
      <c r="A9" t="s">
        <v>34</v>
      </c>
      <c r="B9" t="s">
        <v>35</v>
      </c>
      <c r="C9" t="s">
        <v>36</v>
      </c>
      <c r="D9" t="s">
        <v>37</v>
      </c>
      <c r="E9" t="s">
        <v>38</v>
      </c>
      <c r="F9" t="s">
        <v>21</v>
      </c>
      <c r="G9" t="s">
        <v>22</v>
      </c>
      <c r="H9" t="s">
        <v>23</v>
      </c>
      <c r="I9" t="s">
        <v>23</v>
      </c>
      <c r="J9" t="n">
        <v>17.0</v>
      </c>
      <c r="K9" t="n">
        <f>SUM(M9:INDEX(M9:XFD9,1,M3))</f>
        <v>0.0</v>
      </c>
      <c r="L9" s="28"/>
    </row>
    <row r="10">
      <c r="A10" t="s">
        <v>39</v>
      </c>
      <c r="B10" t="s">
        <v>40</v>
      </c>
      <c r="C10" t="s">
        <v>41</v>
      </c>
      <c r="D10" t="s">
        <v>42</v>
      </c>
      <c r="E10" t="s">
        <v>43</v>
      </c>
      <c r="F10" t="s">
        <v>21</v>
      </c>
      <c r="G10" t="s">
        <v>22</v>
      </c>
      <c r="H10" t="s">
        <v>23</v>
      </c>
      <c r="I10" t="s">
        <v>23</v>
      </c>
      <c r="J10" t="n">
        <v>1.0</v>
      </c>
      <c r="K10" t="n">
        <f>SUM(M10:INDEX(M10:XFD10,1,M3))</f>
        <v>0.0</v>
      </c>
      <c r="L10" s="28"/>
    </row>
    <row r="11">
      <c r="A11" t="s">
        <v>44</v>
      </c>
      <c r="B11" t="s">
        <v>45</v>
      </c>
      <c r="C11" t="s">
        <v>46</v>
      </c>
      <c r="D11" t="s">
        <v>47</v>
      </c>
      <c r="E11" t="s">
        <v>48</v>
      </c>
      <c r="F11" t="s">
        <v>21</v>
      </c>
      <c r="G11" t="s">
        <v>22</v>
      </c>
      <c r="H11" t="s">
        <v>23</v>
      </c>
      <c r="I11" t="s">
        <v>23</v>
      </c>
      <c r="J11" t="n">
        <v>1.0</v>
      </c>
      <c r="K11" t="n">
        <f>SUM(M11:INDEX(M11:XFD11,1,M3))</f>
        <v>0.0</v>
      </c>
      <c r="L11" s="28"/>
    </row>
    <row r="12">
      <c r="A12" t="s">
        <v>49</v>
      </c>
      <c r="B12" t="s">
        <v>50</v>
      </c>
      <c r="C12" t="s">
        <v>51</v>
      </c>
      <c r="D12" t="s">
        <v>52</v>
      </c>
      <c r="E12" t="s">
        <v>53</v>
      </c>
      <c r="F12" t="s">
        <v>21</v>
      </c>
      <c r="G12" t="s">
        <v>22</v>
      </c>
      <c r="H12" t="s">
        <v>23</v>
      </c>
      <c r="I12" t="s">
        <v>23</v>
      </c>
      <c r="J12" t="n">
        <v>2.0</v>
      </c>
      <c r="K12" t="n">
        <f>SUM(M12:INDEX(M12:XFD12,1,M3))</f>
        <v>0.0</v>
      </c>
      <c r="L12" s="28"/>
    </row>
    <row r="13">
      <c r="A13" t="s">
        <v>54</v>
      </c>
      <c r="B13" t="s">
        <v>55</v>
      </c>
      <c r="C13" t="s">
        <v>56</v>
      </c>
      <c r="D13" t="s">
        <v>57</v>
      </c>
      <c r="E13" t="s">
        <v>58</v>
      </c>
      <c r="F13" t="s">
        <v>21</v>
      </c>
      <c r="G13" t="s">
        <v>22</v>
      </c>
      <c r="H13" t="s">
        <v>23</v>
      </c>
      <c r="I13" t="s">
        <v>23</v>
      </c>
      <c r="J13" t="n">
        <v>2.0</v>
      </c>
      <c r="K13" t="n">
        <f>SUM(M13:INDEX(M13:XFD13,1,M3))</f>
        <v>0.0</v>
      </c>
      <c r="L13" s="28"/>
    </row>
    <row r="14">
      <c r="A14" t="s">
        <v>59</v>
      </c>
      <c r="B14" t="s">
        <v>60</v>
      </c>
      <c r="C14" t="s">
        <v>61</v>
      </c>
      <c r="D14" t="s">
        <v>62</v>
      </c>
      <c r="E14" t="s">
        <v>63</v>
      </c>
      <c r="F14" t="s">
        <v>21</v>
      </c>
      <c r="G14" t="s">
        <v>22</v>
      </c>
      <c r="H14" t="s">
        <v>23</v>
      </c>
      <c r="I14" t="s">
        <v>23</v>
      </c>
      <c r="J14" t="n">
        <v>1.0</v>
      </c>
      <c r="K14" t="n">
        <f>SUM(M14:INDEX(M14:XFD14,1,M3))</f>
        <v>0.0</v>
      </c>
      <c r="L14" s="28"/>
    </row>
    <row r="15">
      <c r="A15" t="s">
        <v>64</v>
      </c>
      <c r="B15" t="s">
        <v>65</v>
      </c>
      <c r="C15" t="s">
        <v>66</v>
      </c>
      <c r="D15" t="s">
        <v>67</v>
      </c>
      <c r="E15" t="s">
        <v>68</v>
      </c>
      <c r="F15" t="s">
        <v>21</v>
      </c>
      <c r="G15" t="s">
        <v>22</v>
      </c>
      <c r="H15" t="s">
        <v>23</v>
      </c>
      <c r="I15" t="s">
        <v>23</v>
      </c>
      <c r="J15" t="n">
        <v>1.0</v>
      </c>
      <c r="K15" t="n">
        <f>SUM(M15:INDEX(M15:XFD15,1,M3))</f>
        <v>0.0</v>
      </c>
      <c r="L15" s="28"/>
    </row>
    <row r="16">
      <c r="A16" t="s">
        <v>69</v>
      </c>
      <c r="B16" t="s">
        <v>70</v>
      </c>
      <c r="C16" t="s">
        <v>71</v>
      </c>
      <c r="D16" t="s">
        <v>72</v>
      </c>
      <c r="E16" t="s">
        <v>73</v>
      </c>
      <c r="F16" t="s">
        <v>21</v>
      </c>
      <c r="G16" t="s">
        <v>22</v>
      </c>
      <c r="H16" t="s">
        <v>23</v>
      </c>
      <c r="I16" t="s">
        <v>23</v>
      </c>
      <c r="J16" t="n">
        <v>34.0</v>
      </c>
      <c r="K16" t="n">
        <f>SUM(M16:INDEX(M16:XFD16,1,M3))</f>
        <v>0.0</v>
      </c>
      <c r="L16" s="28"/>
    </row>
    <row r="17">
      <c r="A17" t="s">
        <v>74</v>
      </c>
      <c r="B17" t="s">
        <v>75</v>
      </c>
      <c r="C17" t="s">
        <v>76</v>
      </c>
      <c r="D17" t="s">
        <v>77</v>
      </c>
      <c r="E17" t="s">
        <v>78</v>
      </c>
      <c r="F17" t="s">
        <v>21</v>
      </c>
      <c r="G17" t="s">
        <v>22</v>
      </c>
      <c r="H17" t="s">
        <v>23</v>
      </c>
      <c r="I17" t="s">
        <v>23</v>
      </c>
      <c r="J17" t="n">
        <v>13.0</v>
      </c>
      <c r="K17" t="n">
        <f>SUM(M17:INDEX(M17:XFD17,1,M3))</f>
        <v>0.0</v>
      </c>
      <c r="L17" s="28"/>
    </row>
    <row r="18">
      <c r="A18" t="s">
        <v>79</v>
      </c>
      <c r="B18" t="s">
        <v>80</v>
      </c>
      <c r="C18" t="s">
        <v>81</v>
      </c>
      <c r="D18" t="s">
        <v>82</v>
      </c>
      <c r="E18" t="s">
        <v>83</v>
      </c>
      <c r="F18" t="s">
        <v>21</v>
      </c>
      <c r="G18" t="s">
        <v>22</v>
      </c>
      <c r="H18" t="s">
        <v>23</v>
      </c>
      <c r="I18" t="s">
        <v>23</v>
      </c>
      <c r="J18" t="n">
        <v>17.0</v>
      </c>
      <c r="K18" t="n">
        <f>SUM(M18:INDEX(M18:XFD18,1,M3))</f>
        <v>0.0</v>
      </c>
      <c r="L18" s="28"/>
    </row>
    <row r="19">
      <c r="A19" t="s">
        <v>84</v>
      </c>
      <c r="B19" t="s">
        <v>85</v>
      </c>
      <c r="C19" t="s">
        <v>86</v>
      </c>
      <c r="D19" t="s">
        <v>87</v>
      </c>
      <c r="E19" t="s">
        <v>88</v>
      </c>
      <c r="F19" t="s">
        <v>21</v>
      </c>
      <c r="G19" t="s">
        <v>22</v>
      </c>
      <c r="H19" t="s">
        <v>23</v>
      </c>
      <c r="I19" t="s">
        <v>23</v>
      </c>
      <c r="J19" t="n">
        <v>1.0</v>
      </c>
      <c r="K19" t="n">
        <f>SUM(M19:INDEX(M19:XFD19,1,M3))</f>
        <v>0.0</v>
      </c>
      <c r="L19" s="28"/>
    </row>
    <row r="20">
      <c r="A20" t="s">
        <v>89</v>
      </c>
      <c r="B20" t="s">
        <v>90</v>
      </c>
      <c r="C20" t="s">
        <v>91</v>
      </c>
      <c r="D20" t="s">
        <v>92</v>
      </c>
      <c r="E20" t="s">
        <v>93</v>
      </c>
      <c r="F20" t="s">
        <v>21</v>
      </c>
      <c r="G20" t="s">
        <v>22</v>
      </c>
      <c r="H20" t="s">
        <v>23</v>
      </c>
      <c r="I20" t="s">
        <v>23</v>
      </c>
      <c r="J20" t="n">
        <v>1.0</v>
      </c>
      <c r="K20" t="n">
        <f>SUM(M20:INDEX(M20:XFD20,1,M3))</f>
        <v>0.0</v>
      </c>
      <c r="L20" s="28"/>
    </row>
    <row r="21">
      <c r="A21" t="s">
        <v>94</v>
      </c>
      <c r="B21" t="s">
        <v>95</v>
      </c>
      <c r="C21" t="s">
        <v>96</v>
      </c>
      <c r="D21" t="s">
        <v>97</v>
      </c>
      <c r="E21" t="s">
        <v>98</v>
      </c>
      <c r="F21" t="s">
        <v>21</v>
      </c>
      <c r="G21" t="s">
        <v>22</v>
      </c>
      <c r="H21" t="s">
        <v>23</v>
      </c>
      <c r="I21" t="s">
        <v>23</v>
      </c>
      <c r="J21" t="n">
        <v>1.0</v>
      </c>
      <c r="K21" t="n">
        <f>SUM(M21:INDEX(M21:XFD21,1,M3))</f>
        <v>0.0</v>
      </c>
      <c r="L21" s="28"/>
    </row>
    <row r="22">
      <c r="A22" t="s">
        <v>99</v>
      </c>
      <c r="B22" t="s">
        <v>100</v>
      </c>
      <c r="C22" t="s">
        <v>101</v>
      </c>
      <c r="D22" t="s">
        <v>102</v>
      </c>
      <c r="E22" t="s">
        <v>103</v>
      </c>
      <c r="F22" t="s">
        <v>21</v>
      </c>
      <c r="G22" t="s">
        <v>22</v>
      </c>
      <c r="H22" t="s">
        <v>23</v>
      </c>
      <c r="I22" t="s">
        <v>23</v>
      </c>
      <c r="J22" t="n">
        <v>1.0</v>
      </c>
      <c r="K22" t="n">
        <f>SUM(M22:INDEX(M22:XFD22,1,M3))</f>
        <v>0.0</v>
      </c>
      <c r="L22" s="28"/>
    </row>
    <row r="23">
      <c r="A23" t="s">
        <v>104</v>
      </c>
      <c r="B23" t="s">
        <v>105</v>
      </c>
      <c r="C23" t="s">
        <v>106</v>
      </c>
      <c r="D23" t="s">
        <v>107</v>
      </c>
      <c r="E23" t="s">
        <v>108</v>
      </c>
      <c r="F23" t="s">
        <v>21</v>
      </c>
      <c r="G23" t="s">
        <v>22</v>
      </c>
      <c r="H23" t="s">
        <v>23</v>
      </c>
      <c r="I23" t="s">
        <v>23</v>
      </c>
      <c r="J23" t="n">
        <v>1.0</v>
      </c>
      <c r="K23" t="n">
        <f>SUM(M23:INDEX(M23:XFD23,1,M3))</f>
        <v>0.0</v>
      </c>
      <c r="L23" s="28"/>
    </row>
    <row r="24">
      <c r="A24" t="s">
        <v>109</v>
      </c>
      <c r="B24" t="s">
        <v>110</v>
      </c>
      <c r="C24" t="s">
        <v>111</v>
      </c>
      <c r="D24" t="s">
        <v>112</v>
      </c>
      <c r="E24" t="s">
        <v>113</v>
      </c>
      <c r="F24" t="s">
        <v>21</v>
      </c>
      <c r="G24" t="s">
        <v>22</v>
      </c>
      <c r="H24" t="s">
        <v>23</v>
      </c>
      <c r="I24" t="s">
        <v>23</v>
      </c>
      <c r="J24" t="n">
        <v>1.0</v>
      </c>
      <c r="K24" t="n">
        <f>SUM(M24:INDEX(M24:XFD24,1,M3))</f>
        <v>0.0</v>
      </c>
      <c r="L24" s="28"/>
    </row>
    <row r="25">
      <c r="A25" t="s">
        <v>114</v>
      </c>
      <c r="B25" t="s">
        <v>115</v>
      </c>
      <c r="C25" t="s">
        <v>116</v>
      </c>
      <c r="D25" t="s">
        <v>117</v>
      </c>
      <c r="E25" t="s">
        <v>118</v>
      </c>
      <c r="F25" t="s">
        <v>21</v>
      </c>
      <c r="G25" t="s">
        <v>22</v>
      </c>
      <c r="H25" t="s">
        <v>23</v>
      </c>
      <c r="I25" t="s">
        <v>23</v>
      </c>
      <c r="J25" t="n">
        <v>1.0</v>
      </c>
      <c r="K25" t="n">
        <f>SUM(M25:INDEX(M25:XFD25,1,M3))</f>
        <v>0.0</v>
      </c>
      <c r="L25" s="28"/>
    </row>
    <row r="26">
      <c r="A26" t="s">
        <v>119</v>
      </c>
      <c r="B26" t="s">
        <v>120</v>
      </c>
      <c r="C26" t="s">
        <v>121</v>
      </c>
      <c r="D26" t="s">
        <v>122</v>
      </c>
      <c r="E26" t="s">
        <v>123</v>
      </c>
      <c r="F26" t="s">
        <v>21</v>
      </c>
      <c r="G26" t="s">
        <v>22</v>
      </c>
      <c r="H26" t="s">
        <v>23</v>
      </c>
      <c r="I26" t="s">
        <v>23</v>
      </c>
      <c r="J26" t="n">
        <v>1.0</v>
      </c>
      <c r="K26" t="n">
        <f>SUM(M26:INDEX(M26:XFD26,1,M3))</f>
        <v>0.0</v>
      </c>
      <c r="L26" s="28"/>
    </row>
    <row r="27">
      <c r="A27" t="s">
        <v>124</v>
      </c>
      <c r="B27" t="s">
        <v>125</v>
      </c>
      <c r="C27" t="s">
        <v>126</v>
      </c>
      <c r="D27" t="s">
        <v>127</v>
      </c>
      <c r="E27" t="s">
        <v>128</v>
      </c>
      <c r="F27" t="s">
        <v>21</v>
      </c>
      <c r="G27" t="s">
        <v>22</v>
      </c>
      <c r="H27" t="s">
        <v>23</v>
      </c>
      <c r="I27" t="s">
        <v>23</v>
      </c>
      <c r="J27" t="n">
        <v>1.0</v>
      </c>
      <c r="K27" t="n">
        <f>SUM(M27:INDEX(M27:XFD27,1,M3))</f>
        <v>0.0</v>
      </c>
      <c r="L27" s="28"/>
    </row>
    <row r="28">
      <c r="A28" t="s">
        <v>129</v>
      </c>
      <c r="B28" t="s">
        <v>130</v>
      </c>
      <c r="C28" t="s">
        <v>131</v>
      </c>
      <c r="D28" t="s">
        <v>132</v>
      </c>
      <c r="E28" t="s">
        <v>133</v>
      </c>
      <c r="F28" t="s">
        <v>21</v>
      </c>
      <c r="G28" t="s">
        <v>22</v>
      </c>
      <c r="H28" t="s">
        <v>23</v>
      </c>
      <c r="I28" t="s">
        <v>23</v>
      </c>
      <c r="J28" t="n">
        <v>6.0</v>
      </c>
      <c r="K28" t="n">
        <f>SUM(M28:INDEX(M28:XFD28,1,M3))</f>
        <v>0.0</v>
      </c>
      <c r="L28" s="28"/>
    </row>
    <row r="29">
      <c r="A29" t="s">
        <v>134</v>
      </c>
      <c r="B29" t="s">
        <v>135</v>
      </c>
      <c r="C29" t="s">
        <v>136</v>
      </c>
      <c r="D29" t="s">
        <v>137</v>
      </c>
      <c r="E29" t="s">
        <v>138</v>
      </c>
      <c r="F29" t="s">
        <v>21</v>
      </c>
      <c r="G29" t="s">
        <v>22</v>
      </c>
      <c r="H29" t="s">
        <v>23</v>
      </c>
      <c r="I29" t="s">
        <v>23</v>
      </c>
      <c r="J29" t="n">
        <v>2.0</v>
      </c>
      <c r="K29" t="n">
        <f>SUM(M29:INDEX(M29:XFD29,1,M3))</f>
        <v>0.0</v>
      </c>
      <c r="L29" s="28"/>
    </row>
    <row r="30">
      <c r="A30" t="s">
        <v>139</v>
      </c>
      <c r="B30" t="s">
        <v>140</v>
      </c>
      <c r="C30" t="s">
        <v>141</v>
      </c>
      <c r="D30" t="s">
        <v>142</v>
      </c>
      <c r="E30" t="s">
        <v>143</v>
      </c>
      <c r="F30" t="s">
        <v>21</v>
      </c>
      <c r="G30" t="s">
        <v>22</v>
      </c>
      <c r="H30" t="s">
        <v>23</v>
      </c>
      <c r="I30" t="s">
        <v>23</v>
      </c>
      <c r="J30" t="n">
        <v>1.0</v>
      </c>
      <c r="K30" t="n">
        <f>SUM(M30:INDEX(M30:XFD30,1,M3))</f>
        <v>0.0</v>
      </c>
      <c r="L30" s="28"/>
    </row>
    <row r="31">
      <c r="A31" t="s">
        <v>144</v>
      </c>
      <c r="B31" t="s">
        <v>145</v>
      </c>
      <c r="C31" t="s">
        <v>146</v>
      </c>
      <c r="D31" t="s">
        <v>147</v>
      </c>
      <c r="E31" t="s">
        <v>148</v>
      </c>
      <c r="F31" t="s">
        <v>21</v>
      </c>
      <c r="G31" t="s">
        <v>22</v>
      </c>
      <c r="H31" t="s">
        <v>23</v>
      </c>
      <c r="I31" t="s">
        <v>23</v>
      </c>
      <c r="J31" t="n">
        <v>1.0</v>
      </c>
      <c r="K31" t="n">
        <f>SUM(M31:INDEX(M31:XFD31,1,M3))</f>
        <v>0.0</v>
      </c>
      <c r="L31" s="28"/>
    </row>
    <row r="32">
      <c r="A32" t="s">
        <v>149</v>
      </c>
      <c r="B32" t="s">
        <v>150</v>
      </c>
      <c r="C32" t="s">
        <v>151</v>
      </c>
      <c r="D32" t="s">
        <v>152</v>
      </c>
      <c r="E32" t="s">
        <v>153</v>
      </c>
      <c r="F32" t="s">
        <v>21</v>
      </c>
      <c r="G32" t="s">
        <v>22</v>
      </c>
      <c r="H32" t="s">
        <v>23</v>
      </c>
      <c r="I32" t="s">
        <v>23</v>
      </c>
      <c r="J32" t="n">
        <v>4.0</v>
      </c>
      <c r="K32" t="n">
        <f>SUM(M32:INDEX(M32:XFD32,1,M3))</f>
        <v>0.0</v>
      </c>
      <c r="L32" s="28"/>
    </row>
    <row r="33">
      <c r="A33" t="s">
        <v>154</v>
      </c>
      <c r="B33" t="s">
        <v>155</v>
      </c>
      <c r="C33" t="s">
        <v>156</v>
      </c>
      <c r="D33" t="s">
        <v>157</v>
      </c>
      <c r="E33" t="s">
        <v>158</v>
      </c>
      <c r="F33" t="s">
        <v>21</v>
      </c>
      <c r="G33" t="s">
        <v>22</v>
      </c>
      <c r="H33" t="s">
        <v>23</v>
      </c>
      <c r="I33" t="s">
        <v>23</v>
      </c>
      <c r="J33" t="n">
        <v>11.0</v>
      </c>
      <c r="K33" t="n">
        <f>SUM(M33:INDEX(M33:XFD33,1,M3))</f>
        <v>0.0</v>
      </c>
      <c r="L33" s="28"/>
    </row>
    <row r="34">
      <c r="A34" t="s">
        <v>159</v>
      </c>
      <c r="B34" t="s">
        <v>160</v>
      </c>
      <c r="C34" t="s">
        <v>161</v>
      </c>
      <c r="D34" t="s">
        <v>162</v>
      </c>
      <c r="E34" t="s">
        <v>163</v>
      </c>
      <c r="F34" t="s">
        <v>21</v>
      </c>
      <c r="G34" t="s">
        <v>22</v>
      </c>
      <c r="H34" t="s">
        <v>23</v>
      </c>
      <c r="I34" t="s">
        <v>23</v>
      </c>
      <c r="J34" t="n">
        <v>5.0</v>
      </c>
      <c r="K34" t="n">
        <f>SUM(M34:INDEX(M34:XFD34,1,M3))</f>
        <v>0.0</v>
      </c>
      <c r="L34" s="28"/>
    </row>
    <row r="35">
      <c r="A35" t="s">
        <v>164</v>
      </c>
      <c r="B35" t="s">
        <v>165</v>
      </c>
      <c r="C35" t="s">
        <v>166</v>
      </c>
      <c r="D35" t="s">
        <v>167</v>
      </c>
      <c r="E35" t="s">
        <v>168</v>
      </c>
      <c r="F35" t="s">
        <v>21</v>
      </c>
      <c r="G35" t="s">
        <v>22</v>
      </c>
      <c r="H35" t="s">
        <v>23</v>
      </c>
      <c r="I35" t="s">
        <v>23</v>
      </c>
      <c r="J35" t="n">
        <v>1.0</v>
      </c>
      <c r="K35" t="n">
        <f>SUM(M35:INDEX(M35:XFD35,1,M3))</f>
        <v>0.0</v>
      </c>
      <c r="L35" s="28"/>
    </row>
    <row r="36">
      <c r="A36" t="s">
        <v>169</v>
      </c>
      <c r="B36" t="s">
        <v>170</v>
      </c>
      <c r="C36" t="s">
        <v>171</v>
      </c>
      <c r="D36" t="s">
        <v>172</v>
      </c>
      <c r="E36" t="s">
        <v>173</v>
      </c>
      <c r="F36" t="s">
        <v>21</v>
      </c>
      <c r="G36" t="s">
        <v>22</v>
      </c>
      <c r="H36" t="s">
        <v>23</v>
      </c>
      <c r="I36" t="s">
        <v>23</v>
      </c>
      <c r="J36" t="n">
        <v>1.0</v>
      </c>
      <c r="K36" t="n">
        <f>SUM(M36:INDEX(M36:XFD36,1,M3))</f>
        <v>0.0</v>
      </c>
      <c r="L36" s="28"/>
    </row>
    <row r="37">
      <c r="A37" t="s">
        <v>174</v>
      </c>
      <c r="B37" t="s">
        <v>175</v>
      </c>
      <c r="C37" t="s">
        <v>176</v>
      </c>
      <c r="D37" t="s">
        <v>177</v>
      </c>
      <c r="E37" t="s">
        <v>178</v>
      </c>
      <c r="F37" t="s">
        <v>21</v>
      </c>
      <c r="G37" t="s">
        <v>22</v>
      </c>
      <c r="H37" t="s">
        <v>23</v>
      </c>
      <c r="I37" t="s">
        <v>23</v>
      </c>
      <c r="J37" t="n">
        <v>2.0</v>
      </c>
      <c r="K37" t="n">
        <f>SUM(M37:INDEX(M37:XFD37,1,M3))</f>
        <v>0.0</v>
      </c>
      <c r="L37" s="28"/>
    </row>
    <row r="38">
      <c r="A38" t="s">
        <v>179</v>
      </c>
      <c r="B38" t="s">
        <v>180</v>
      </c>
      <c r="C38" t="s">
        <v>181</v>
      </c>
      <c r="D38" t="s">
        <v>182</v>
      </c>
      <c r="E38" t="s">
        <v>183</v>
      </c>
      <c r="F38" t="s">
        <v>21</v>
      </c>
      <c r="G38" t="s">
        <v>22</v>
      </c>
      <c r="H38" t="s">
        <v>23</v>
      </c>
      <c r="I38" t="s">
        <v>23</v>
      </c>
      <c r="J38" t="n">
        <v>1.0</v>
      </c>
      <c r="K38" t="n">
        <f>SUM(M38:INDEX(M38:XFD38,1,M3))</f>
        <v>0.0</v>
      </c>
      <c r="L38" s="28"/>
    </row>
    <row r="39">
      <c r="A39" t="s">
        <v>184</v>
      </c>
      <c r="B39" t="s">
        <v>185</v>
      </c>
      <c r="C39" t="s">
        <v>186</v>
      </c>
      <c r="D39" t="s">
        <v>187</v>
      </c>
      <c r="E39" t="s">
        <v>188</v>
      </c>
      <c r="F39" t="s">
        <v>21</v>
      </c>
      <c r="G39" t="s">
        <v>22</v>
      </c>
      <c r="H39" t="s">
        <v>23</v>
      </c>
      <c r="I39" t="s">
        <v>23</v>
      </c>
      <c r="J39" t="n">
        <v>1.0</v>
      </c>
      <c r="K39" t="n">
        <f>SUM(M39:INDEX(M39:XFD39,1,M3))</f>
        <v>0.0</v>
      </c>
      <c r="L39" s="28"/>
    </row>
    <row r="40">
      <c r="A40" t="s">
        <v>189</v>
      </c>
      <c r="B40" t="s">
        <v>190</v>
      </c>
      <c r="C40" t="s">
        <v>191</v>
      </c>
      <c r="D40" t="s">
        <v>192</v>
      </c>
      <c r="E40" t="s">
        <v>193</v>
      </c>
      <c r="F40" t="s">
        <v>21</v>
      </c>
      <c r="G40" t="s">
        <v>22</v>
      </c>
      <c r="H40" t="s">
        <v>23</v>
      </c>
      <c r="I40" t="s">
        <v>23</v>
      </c>
      <c r="J40" t="n">
        <v>1.0</v>
      </c>
      <c r="K40" t="n">
        <f>SUM(M40:INDEX(M40:XFD40,1,M3))</f>
        <v>0.0</v>
      </c>
      <c r="L40" s="28"/>
    </row>
    <row r="41">
      <c r="A41" t="s">
        <v>194</v>
      </c>
      <c r="B41" t="s">
        <v>195</v>
      </c>
      <c r="C41" t="s">
        <v>196</v>
      </c>
      <c r="D41" t="s">
        <v>197</v>
      </c>
      <c r="E41" t="s">
        <v>198</v>
      </c>
      <c r="F41" t="s">
        <v>21</v>
      </c>
      <c r="G41" t="s">
        <v>22</v>
      </c>
      <c r="H41" t="s">
        <v>23</v>
      </c>
      <c r="I41" t="s">
        <v>23</v>
      </c>
      <c r="J41" t="n">
        <v>7.0</v>
      </c>
      <c r="K41" t="n">
        <f>SUM(M41:INDEX(M41:XFD41,1,M3))</f>
        <v>0.0</v>
      </c>
      <c r="L41" s="28"/>
    </row>
    <row r="42">
      <c r="A42" t="s">
        <v>199</v>
      </c>
      <c r="B42" t="s">
        <v>200</v>
      </c>
      <c r="C42" t="s">
        <v>201</v>
      </c>
      <c r="D42" t="s">
        <v>202</v>
      </c>
      <c r="E42" t="s">
        <v>203</v>
      </c>
      <c r="F42" t="s">
        <v>21</v>
      </c>
      <c r="G42" t="s">
        <v>22</v>
      </c>
      <c r="H42" t="s">
        <v>23</v>
      </c>
      <c r="I42" t="s">
        <v>23</v>
      </c>
      <c r="J42" t="n">
        <v>1.0</v>
      </c>
      <c r="K42" t="n">
        <f>SUM(M42:INDEX(M42:XFD42,1,M3))</f>
        <v>0.0</v>
      </c>
      <c r="L42" s="28"/>
    </row>
    <row r="43">
      <c r="A43" t="s">
        <v>204</v>
      </c>
      <c r="B43" t="s">
        <v>205</v>
      </c>
      <c r="C43" t="s">
        <v>206</v>
      </c>
      <c r="D43" t="s">
        <v>207</v>
      </c>
      <c r="E43" t="s">
        <v>208</v>
      </c>
      <c r="F43" t="s">
        <v>21</v>
      </c>
      <c r="G43" t="s">
        <v>22</v>
      </c>
      <c r="H43" t="s">
        <v>23</v>
      </c>
      <c r="I43" t="s">
        <v>23</v>
      </c>
      <c r="J43" t="n">
        <v>8.0</v>
      </c>
      <c r="K43" t="n">
        <f>SUM(M43:INDEX(M43:XFD43,1,M3))</f>
        <v>0.0</v>
      </c>
      <c r="L43" s="28"/>
    </row>
    <row r="44">
      <c r="A44" t="s">
        <v>209</v>
      </c>
      <c r="B44" t="s">
        <v>210</v>
      </c>
      <c r="C44" t="s">
        <v>211</v>
      </c>
      <c r="D44" t="s">
        <v>212</v>
      </c>
      <c r="E44" t="s">
        <v>213</v>
      </c>
      <c r="F44" t="s">
        <v>21</v>
      </c>
      <c r="G44" t="s">
        <v>22</v>
      </c>
      <c r="H44" t="s">
        <v>23</v>
      </c>
      <c r="I44" t="s">
        <v>23</v>
      </c>
      <c r="J44" t="n">
        <v>10.0</v>
      </c>
      <c r="K44" t="n">
        <f>SUM(M44:INDEX(M44:XFD44,1,M3))</f>
        <v>0.0</v>
      </c>
      <c r="L44" s="28"/>
    </row>
    <row r="45">
      <c r="A45" t="s">
        <v>214</v>
      </c>
      <c r="B45" t="s">
        <v>215</v>
      </c>
      <c r="C45" t="s">
        <v>216</v>
      </c>
      <c r="D45" t="s">
        <v>217</v>
      </c>
      <c r="E45" t="s">
        <v>218</v>
      </c>
      <c r="F45" t="s">
        <v>21</v>
      </c>
      <c r="G45" t="s">
        <v>22</v>
      </c>
      <c r="H45" t="s">
        <v>23</v>
      </c>
      <c r="I45" t="s">
        <v>23</v>
      </c>
      <c r="J45" t="n">
        <v>2.0</v>
      </c>
      <c r="K45" t="n">
        <f>SUM(M45:INDEX(M45:XFD45,1,M3))</f>
        <v>0.0</v>
      </c>
      <c r="L45" s="28"/>
    </row>
    <row r="46">
      <c r="A46" t="s">
        <v>219</v>
      </c>
      <c r="B46" t="s">
        <v>220</v>
      </c>
      <c r="C46" t="s">
        <v>221</v>
      </c>
      <c r="D46" t="s">
        <v>222</v>
      </c>
      <c r="E46" t="s">
        <v>223</v>
      </c>
      <c r="F46" t="s">
        <v>21</v>
      </c>
      <c r="G46" t="s">
        <v>22</v>
      </c>
      <c r="H46" t="s">
        <v>23</v>
      </c>
      <c r="I46" t="s">
        <v>23</v>
      </c>
      <c r="J46" t="n">
        <v>1.0</v>
      </c>
      <c r="K46" t="n">
        <f>SUM(M46:INDEX(M46:XFD46,1,M3))</f>
        <v>0.0</v>
      </c>
      <c r="L46" s="28"/>
    </row>
    <row r="47">
      <c r="A47" t="s">
        <v>224</v>
      </c>
      <c r="B47" t="s">
        <v>225</v>
      </c>
      <c r="C47" t="s">
        <v>226</v>
      </c>
      <c r="D47" t="s">
        <v>227</v>
      </c>
      <c r="E47" t="s">
        <v>228</v>
      </c>
      <c r="F47" t="s">
        <v>21</v>
      </c>
      <c r="G47" t="s">
        <v>22</v>
      </c>
      <c r="H47" t="s">
        <v>23</v>
      </c>
      <c r="I47" t="s">
        <v>23</v>
      </c>
      <c r="J47" t="n">
        <v>1.0</v>
      </c>
      <c r="K47" t="n">
        <f>SUM(M47:INDEX(M47:XFD47,1,M3))</f>
        <v>0.0</v>
      </c>
      <c r="L47" s="28"/>
    </row>
    <row r="48">
      <c r="A48" t="s">
        <v>229</v>
      </c>
      <c r="B48" t="s">
        <v>230</v>
      </c>
      <c r="C48" t="s">
        <v>231</v>
      </c>
      <c r="D48" t="s">
        <v>232</v>
      </c>
      <c r="E48" t="s">
        <v>233</v>
      </c>
      <c r="F48" t="s">
        <v>21</v>
      </c>
      <c r="G48" t="s">
        <v>22</v>
      </c>
      <c r="H48" t="s">
        <v>23</v>
      </c>
      <c r="I48" t="s">
        <v>23</v>
      </c>
      <c r="J48" t="n">
        <v>1.0</v>
      </c>
      <c r="K48" t="n">
        <f>SUM(M48:INDEX(M48:XFD48,1,M3))</f>
        <v>0.0</v>
      </c>
      <c r="L48" s="28"/>
    </row>
    <row r="49">
      <c r="A49" t="s">
        <v>234</v>
      </c>
      <c r="B49" t="s">
        <v>235</v>
      </c>
      <c r="C49" t="s">
        <v>236</v>
      </c>
      <c r="D49" t="s">
        <v>237</v>
      </c>
      <c r="E49" t="s">
        <v>238</v>
      </c>
      <c r="F49" t="s">
        <v>21</v>
      </c>
      <c r="G49" t="s">
        <v>22</v>
      </c>
      <c r="H49" t="s">
        <v>23</v>
      </c>
      <c r="I49" t="s">
        <v>23</v>
      </c>
      <c r="J49" t="n">
        <v>1.0</v>
      </c>
      <c r="K49" t="n">
        <f>SUM(M49:INDEX(M49:XFD49,1,M3))</f>
        <v>0.0</v>
      </c>
      <c r="L49" s="28"/>
    </row>
    <row r="50">
      <c r="A50" t="s">
        <v>239</v>
      </c>
      <c r="B50" t="s">
        <v>240</v>
      </c>
      <c r="C50" t="s">
        <v>241</v>
      </c>
      <c r="D50" t="s">
        <v>242</v>
      </c>
      <c r="E50" t="s">
        <v>243</v>
      </c>
      <c r="F50" t="s">
        <v>21</v>
      </c>
      <c r="G50" t="s">
        <v>22</v>
      </c>
      <c r="H50" t="s">
        <v>23</v>
      </c>
      <c r="I50" t="s">
        <v>23</v>
      </c>
      <c r="J50" t="n">
        <v>1.0</v>
      </c>
      <c r="K50" t="n">
        <f>SUM(M50:INDEX(M50:XFD50,1,M3))</f>
        <v>0.0</v>
      </c>
      <c r="L50" s="28"/>
    </row>
    <row r="51">
      <c r="A51" t="s">
        <v>244</v>
      </c>
      <c r="B51" t="s">
        <v>245</v>
      </c>
      <c r="C51" t="s">
        <v>246</v>
      </c>
      <c r="D51" t="s">
        <v>247</v>
      </c>
      <c r="E51" t="s">
        <v>248</v>
      </c>
      <c r="F51" t="s">
        <v>21</v>
      </c>
      <c r="G51" t="s">
        <v>22</v>
      </c>
      <c r="H51" t="s">
        <v>23</v>
      </c>
      <c r="I51" t="s">
        <v>23</v>
      </c>
      <c r="J51" t="n">
        <v>1.0</v>
      </c>
      <c r="K51" t="n">
        <f>SUM(M51:INDEX(M51:XFD51,1,M3))</f>
        <v>0.0</v>
      </c>
      <c r="L51" s="28"/>
    </row>
    <row r="52">
      <c r="A52" t="s">
        <v>249</v>
      </c>
      <c r="B52" t="s">
        <v>250</v>
      </c>
      <c r="C52" t="s">
        <v>251</v>
      </c>
      <c r="D52" t="s">
        <v>252</v>
      </c>
      <c r="E52" t="s">
        <v>253</v>
      </c>
      <c r="F52" t="s">
        <v>21</v>
      </c>
      <c r="G52" t="s">
        <v>22</v>
      </c>
      <c r="H52" t="s">
        <v>23</v>
      </c>
      <c r="I52" t="s">
        <v>23</v>
      </c>
      <c r="J52" t="n">
        <v>1.0</v>
      </c>
      <c r="K52" t="n">
        <f>SUM(M52:INDEX(M52:XFD52,1,M3))</f>
        <v>0.0</v>
      </c>
      <c r="L52" s="28"/>
    </row>
    <row r="53">
      <c r="A53" t="s">
        <v>254</v>
      </c>
      <c r="B53" t="s">
        <v>255</v>
      </c>
      <c r="C53" t="s">
        <v>256</v>
      </c>
      <c r="D53" t="s">
        <v>257</v>
      </c>
      <c r="E53" t="s">
        <v>258</v>
      </c>
      <c r="F53" t="s">
        <v>21</v>
      </c>
      <c r="G53" t="s">
        <v>22</v>
      </c>
      <c r="H53" t="s">
        <v>23</v>
      </c>
      <c r="I53" t="s">
        <v>23</v>
      </c>
      <c r="J53" t="n">
        <v>1.0</v>
      </c>
      <c r="K53" t="n">
        <f>SUM(M53:INDEX(M53:XFD53,1,M3))</f>
        <v>0.0</v>
      </c>
      <c r="L53" s="28"/>
    </row>
    <row r="54">
      <c r="A54" t="s">
        <v>259</v>
      </c>
      <c r="B54" t="s">
        <v>260</v>
      </c>
      <c r="C54" t="s">
        <v>261</v>
      </c>
      <c r="D54" t="s">
        <v>262</v>
      </c>
      <c r="E54" t="s">
        <v>263</v>
      </c>
      <c r="F54" t="s">
        <v>21</v>
      </c>
      <c r="G54" t="s">
        <v>22</v>
      </c>
      <c r="H54" t="s">
        <v>23</v>
      </c>
      <c r="I54" t="s">
        <v>23</v>
      </c>
      <c r="J54" t="n">
        <v>2.0</v>
      </c>
      <c r="K54" t="n">
        <f>SUM(M54:INDEX(M54:XFD54,1,M3))</f>
        <v>0.0</v>
      </c>
      <c r="L54" s="28"/>
    </row>
    <row r="55">
      <c r="A55" t="s">
        <v>264</v>
      </c>
      <c r="B55" t="s">
        <v>265</v>
      </c>
      <c r="C55" t="s">
        <v>266</v>
      </c>
      <c r="D55" t="s">
        <v>267</v>
      </c>
      <c r="E55" t="s">
        <v>268</v>
      </c>
      <c r="F55" t="s">
        <v>21</v>
      </c>
      <c r="G55" t="s">
        <v>22</v>
      </c>
      <c r="H55" t="s">
        <v>23</v>
      </c>
      <c r="I55" t="s">
        <v>23</v>
      </c>
      <c r="J55" t="n">
        <v>1.0</v>
      </c>
      <c r="K55" t="n">
        <f>SUM(M55:INDEX(M55:XFD55,1,M3))</f>
        <v>0.0</v>
      </c>
      <c r="L55" s="28"/>
    </row>
    <row r="56">
      <c r="A56" t="s">
        <v>269</v>
      </c>
      <c r="B56" t="s">
        <v>270</v>
      </c>
      <c r="C56" t="s">
        <v>271</v>
      </c>
      <c r="D56" t="s">
        <v>272</v>
      </c>
      <c r="E56" t="s">
        <v>273</v>
      </c>
      <c r="F56" t="s">
        <v>21</v>
      </c>
      <c r="G56" t="s">
        <v>22</v>
      </c>
      <c r="H56" t="s">
        <v>23</v>
      </c>
      <c r="I56" t="s">
        <v>23</v>
      </c>
      <c r="J56" t="n">
        <v>1.0</v>
      </c>
      <c r="K56" t="n">
        <f>SUM(M56:INDEX(M56:XFD56,1,M3))</f>
        <v>0.0</v>
      </c>
      <c r="L56" s="28"/>
    </row>
    <row r="57">
      <c r="A57" t="s">
        <v>274</v>
      </c>
      <c r="B57" t="s">
        <v>275</v>
      </c>
      <c r="C57" t="s">
        <v>276</v>
      </c>
      <c r="D57" t="s">
        <v>277</v>
      </c>
      <c r="E57" t="s">
        <v>278</v>
      </c>
      <c r="F57" t="s">
        <v>21</v>
      </c>
      <c r="G57" t="s">
        <v>22</v>
      </c>
      <c r="H57" t="s">
        <v>23</v>
      </c>
      <c r="I57" t="s">
        <v>23</v>
      </c>
      <c r="J57" t="n">
        <v>1.0</v>
      </c>
      <c r="K57" t="n">
        <f>SUM(M57:INDEX(M57:XFD57,1,M3))</f>
        <v>0.0</v>
      </c>
      <c r="L57" s="28"/>
    </row>
    <row r="58">
      <c r="A58" t="s">
        <v>279</v>
      </c>
      <c r="B58" t="s">
        <v>280</v>
      </c>
      <c r="C58" t="s">
        <v>281</v>
      </c>
      <c r="D58" t="s">
        <v>282</v>
      </c>
      <c r="E58" t="s">
        <v>283</v>
      </c>
      <c r="F58" t="s">
        <v>21</v>
      </c>
      <c r="G58" t="s">
        <v>22</v>
      </c>
      <c r="H58" t="s">
        <v>23</v>
      </c>
      <c r="I58" t="s">
        <v>23</v>
      </c>
      <c r="J58" t="n">
        <v>3.0</v>
      </c>
      <c r="K58" t="n">
        <f>SUM(M58:INDEX(M58:XFD58,1,M3))</f>
        <v>0.0</v>
      </c>
      <c r="L58" s="28"/>
    </row>
    <row r="59">
      <c r="A59" t="s">
        <v>284</v>
      </c>
      <c r="B59" t="s">
        <v>285</v>
      </c>
      <c r="C59" t="s">
        <v>286</v>
      </c>
      <c r="D59" t="s">
        <v>287</v>
      </c>
      <c r="E59" t="s">
        <v>288</v>
      </c>
      <c r="F59" t="s">
        <v>21</v>
      </c>
      <c r="G59" t="s">
        <v>22</v>
      </c>
      <c r="H59" t="s">
        <v>23</v>
      </c>
      <c r="I59" t="s">
        <v>23</v>
      </c>
      <c r="J59" t="n">
        <v>8.0</v>
      </c>
      <c r="K59" t="n">
        <f>SUM(M59:INDEX(M59:XFD59,1,M3))</f>
        <v>0.0</v>
      </c>
      <c r="L59" s="28"/>
    </row>
    <row r="60">
      <c r="A60" t="s">
        <v>289</v>
      </c>
      <c r="B60" t="s">
        <v>290</v>
      </c>
      <c r="C60" t="s">
        <v>291</v>
      </c>
      <c r="D60" t="s">
        <v>292</v>
      </c>
      <c r="E60" t="s">
        <v>293</v>
      </c>
      <c r="F60" t="s">
        <v>21</v>
      </c>
      <c r="G60" t="s">
        <v>22</v>
      </c>
      <c r="H60" t="s">
        <v>23</v>
      </c>
      <c r="I60" t="s">
        <v>23</v>
      </c>
      <c r="J60" t="n">
        <v>9.0</v>
      </c>
      <c r="K60" t="n">
        <f>SUM(M60:INDEX(M60:XFD60,1,M3))</f>
        <v>0.0</v>
      </c>
      <c r="L60" s="28"/>
    </row>
    <row r="61">
      <c r="A61" t="s">
        <v>294</v>
      </c>
      <c r="B61" t="s">
        <v>295</v>
      </c>
      <c r="C61" t="s">
        <v>296</v>
      </c>
      <c r="D61" t="s">
        <v>297</v>
      </c>
      <c r="E61" t="s">
        <v>298</v>
      </c>
      <c r="F61" t="s">
        <v>21</v>
      </c>
      <c r="G61" t="s">
        <v>22</v>
      </c>
      <c r="H61" t="s">
        <v>23</v>
      </c>
      <c r="I61" t="s">
        <v>23</v>
      </c>
      <c r="J61" t="n">
        <v>1.0</v>
      </c>
      <c r="K61" t="n">
        <f>SUM(M61:INDEX(M61:XFD61,1,M3))</f>
        <v>0.0</v>
      </c>
      <c r="L61" s="28"/>
    </row>
    <row r="62" ht="8.0" customHeight="true">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row>
    <row r="63">
      <c r="A63" t="s" s="32">
        <v>299</v>
      </c>
      <c r="B63" s="33"/>
      <c r="C63" s="34"/>
      <c r="D63" s="35"/>
      <c r="E63" s="36"/>
      <c r="F63" s="37"/>
      <c r="G63" s="38"/>
      <c r="H63" s="39"/>
      <c r="I63" s="40"/>
      <c r="J63" s="41"/>
      <c r="K63" s="42"/>
      <c r="L63" s="43"/>
      <c r="M63" t="n" s="44">
        <f>IF(M3&gt;=1,"P1 - B1","")</f>
        <v>0.0</v>
      </c>
      <c r="N63" t="n" s="45">
        <f>IF(M3&gt;=2,"P1 - B2","")</f>
        <v>0.0</v>
      </c>
      <c r="O63" t="n" s="46">
        <f>IF(M3&gt;=3,"P1 - B3","")</f>
        <v>0.0</v>
      </c>
      <c r="P63" t="n" s="47">
        <f>IF(M3&gt;=4,"P1 - B4","")</f>
        <v>0.0</v>
      </c>
      <c r="Q63" t="n" s="48">
        <f>IF(M3&gt;=5,"P1 - B5","")</f>
        <v>0.0</v>
      </c>
      <c r="R63" t="n" s="49">
        <f>IF(M3&gt;=6,"P1 - B6","")</f>
        <v>0.0</v>
      </c>
      <c r="S63" t="n" s="50">
        <f>IF(M3&gt;=7,"P1 - B7","")</f>
        <v>0.0</v>
      </c>
      <c r="T63" t="n" s="51">
        <f>IF(M3&gt;=8,"P1 - B8","")</f>
        <v>0.0</v>
      </c>
      <c r="U63" t="n" s="52">
        <f>IF(M3&gt;=9,"P1 - B9","")</f>
        <v>0.0</v>
      </c>
      <c r="V63" t="n" s="53">
        <f>IF(M3&gt;=10,"P1 - B10","")</f>
        <v>0.0</v>
      </c>
      <c r="W63" t="n" s="54">
        <f>IF(M3&gt;=11,"P1 - B11","")</f>
        <v>0.0</v>
      </c>
      <c r="X63" t="n" s="55">
        <f>IF(M3&gt;=12,"P1 - B12","")</f>
        <v>0.0</v>
      </c>
      <c r="Y63" t="n" s="56">
        <f>IF(M3&gt;=13,"P1 - B13","")</f>
        <v>0.0</v>
      </c>
      <c r="Z63" t="n" s="57">
        <f>IF(M3&gt;=14,"P1 - B14","")</f>
        <v>0.0</v>
      </c>
      <c r="AA63" t="n" s="58">
        <f>IF(M3&gt;=15,"P1 - B15","")</f>
        <v>0.0</v>
      </c>
      <c r="AB63" t="n" s="59">
        <f>IF(M3&gt;=16,"P1 - B16","")</f>
        <v>0.0</v>
      </c>
      <c r="AC63" t="n" s="60">
        <f>IF(M3&gt;=17,"P1 - B17","")</f>
        <v>0.0</v>
      </c>
      <c r="AD63" t="n" s="61">
        <f>IF(M3&gt;=18,"P1 - B18","")</f>
        <v>0.0</v>
      </c>
      <c r="AE63" t="n" s="62">
        <f>IF(M3&gt;=19,"P1 - B19","")</f>
        <v>0.0</v>
      </c>
      <c r="AF63" t="n" s="63">
        <f>IF(M3&gt;=20,"P1 - B20","")</f>
        <v>0.0</v>
      </c>
      <c r="AG63" t="n" s="64">
        <f>IF(M3&gt;=21,"P1 - B21","")</f>
        <v>0.0</v>
      </c>
      <c r="AH63" t="n" s="65">
        <f>IF(M3&gt;=22,"P1 - B22","")</f>
        <v>0.0</v>
      </c>
      <c r="AI63" t="n" s="66">
        <f>IF(M3&gt;=23,"P1 - B23","")</f>
        <v>0.0</v>
      </c>
      <c r="AJ63" t="n" s="67">
        <f>IF(M3&gt;=24,"P1 - B24","")</f>
        <v>0.0</v>
      </c>
      <c r="AK63" t="n" s="68">
        <f>IF(M3&gt;=25,"P1 - B25","")</f>
        <v>0.0</v>
      </c>
    </row>
    <row r="64">
      <c r="A64" t="s" s="70">
        <v>300</v>
      </c>
      <c r="B64" s="71"/>
      <c r="C64" s="72"/>
      <c r="D64" s="73"/>
      <c r="E64" s="74"/>
      <c r="F64" s="75"/>
      <c r="G64" s="76"/>
      <c r="H64" s="77"/>
      <c r="I64" s="78"/>
      <c r="J64" s="79"/>
      <c r="K64" s="80"/>
      <c r="L64" s="81"/>
    </row>
    <row r="65">
      <c r="A65" t="s" s="83">
        <v>301</v>
      </c>
      <c r="B65" s="84"/>
      <c r="C65" s="85"/>
      <c r="D65" s="86"/>
      <c r="E65" s="87"/>
      <c r="F65" s="88"/>
      <c r="G65" s="89"/>
      <c r="H65" s="90"/>
      <c r="I65" s="91"/>
      <c r="J65" s="92"/>
      <c r="K65" s="93"/>
      <c r="L65" s="94"/>
    </row>
    <row r="66">
      <c r="A66" t="s" s="96">
        <v>302</v>
      </c>
      <c r="B66" s="97"/>
      <c r="C66" s="98"/>
      <c r="D66" s="99"/>
      <c r="E66" s="100"/>
      <c r="F66" s="101"/>
      <c r="G66" s="102"/>
      <c r="H66" s="103"/>
      <c r="I66" s="104"/>
      <c r="J66" s="105"/>
      <c r="K66" s="106"/>
      <c r="L66" s="107"/>
    </row>
    <row r="67">
      <c r="A67" t="s" s="109">
        <v>303</v>
      </c>
      <c r="B67" s="110"/>
      <c r="C67" s="111"/>
      <c r="D67" s="112"/>
      <c r="E67" s="113"/>
      <c r="F67" s="114"/>
      <c r="G67" s="115"/>
      <c r="H67" s="116"/>
      <c r="I67" s="117"/>
      <c r="J67" s="118"/>
      <c r="K67" s="119"/>
      <c r="L67" s="120"/>
    </row>
    <row r="68" ht="8.0" customHeight="true">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row>
    <row r="69"/>
  </sheetData>
  <sheetProtection sheet="true" password="DFB5" selectLockedCells="false" selectUnlockedCells="false" formatCells="false" formatColumns="false" formatRows="false" insertColumns="true" insertRows="true" insertHyperlinks="true" deleteColumns="true" deleteRows="true" sort="true" autoFilter="true" pivotTables="true" objects="true" scenarios="true"/>
  <mergeCells count="12">
    <mergeCell ref="A1:L1"/>
    <mergeCell ref="A2:B2"/>
    <mergeCell ref="A3:C3"/>
    <mergeCell ref="I3:L3"/>
    <mergeCell ref="A4:L4"/>
    <mergeCell ref="A62:AK62"/>
    <mergeCell ref="A63:L63"/>
    <mergeCell ref="A64:L64"/>
    <mergeCell ref="A65:L65"/>
    <mergeCell ref="A66:L66"/>
    <mergeCell ref="A67:L67"/>
    <mergeCell ref="A68:AK68"/>
  </mergeCells>
  <conditionalFormatting sqref="K6">
    <cfRule type="expression" dxfId="0" priority="1">
      <formula>OR((J6 &lt;&gt; K6), (INT(J6) &lt;&gt; J6))</formula>
    </cfRule>
  </conditionalFormatting>
  <conditionalFormatting sqref="K7">
    <cfRule type="expression" dxfId="1" priority="2">
      <formula>OR((J7 &lt;&gt; K7), (INT(J7) &lt;&gt; J7))</formula>
    </cfRule>
  </conditionalFormatting>
  <conditionalFormatting sqref="K8">
    <cfRule type="expression" dxfId="2" priority="3">
      <formula>OR((J8 &lt;&gt; K8), (INT(J8) &lt;&gt; J8))</formula>
    </cfRule>
  </conditionalFormatting>
  <conditionalFormatting sqref="K9">
    <cfRule type="expression" dxfId="3" priority="4">
      <formula>OR((J9 &lt;&gt; K9), (INT(J9) &lt;&gt; J9))</formula>
    </cfRule>
  </conditionalFormatting>
  <conditionalFormatting sqref="K10">
    <cfRule type="expression" dxfId="4" priority="5">
      <formula>OR((J10 &lt;&gt; K10), (INT(J10) &lt;&gt; J10))</formula>
    </cfRule>
  </conditionalFormatting>
  <conditionalFormatting sqref="K11">
    <cfRule type="expression" dxfId="5" priority="6">
      <formula>OR((J11 &lt;&gt; K11), (INT(J11) &lt;&gt; J11))</formula>
    </cfRule>
  </conditionalFormatting>
  <conditionalFormatting sqref="K12">
    <cfRule type="expression" dxfId="6" priority="7">
      <formula>OR((J12 &lt;&gt; K12), (INT(J12) &lt;&gt; J12))</formula>
    </cfRule>
  </conditionalFormatting>
  <conditionalFormatting sqref="K13">
    <cfRule type="expression" dxfId="7" priority="8">
      <formula>OR((J13 &lt;&gt; K13), (INT(J13) &lt;&gt; J13))</formula>
    </cfRule>
  </conditionalFormatting>
  <conditionalFormatting sqref="K14">
    <cfRule type="expression" dxfId="8" priority="9">
      <formula>OR((J14 &lt;&gt; K14), (INT(J14) &lt;&gt; J14))</formula>
    </cfRule>
  </conditionalFormatting>
  <conditionalFormatting sqref="K15">
    <cfRule type="expression" dxfId="9" priority="10">
      <formula>OR((J15 &lt;&gt; K15), (INT(J15) &lt;&gt; J15))</formula>
    </cfRule>
  </conditionalFormatting>
  <conditionalFormatting sqref="K16">
    <cfRule type="expression" dxfId="10" priority="11">
      <formula>OR((J16 &lt;&gt; K16), (INT(J16) &lt;&gt; J16))</formula>
    </cfRule>
  </conditionalFormatting>
  <conditionalFormatting sqref="K17">
    <cfRule type="expression" dxfId="11" priority="12">
      <formula>OR((J17 &lt;&gt; K17), (INT(J17) &lt;&gt; J17))</formula>
    </cfRule>
  </conditionalFormatting>
  <conditionalFormatting sqref="K18">
    <cfRule type="expression" dxfId="12" priority="13">
      <formula>OR((J18 &lt;&gt; K18), (INT(J18) &lt;&gt; J18))</formula>
    </cfRule>
  </conditionalFormatting>
  <conditionalFormatting sqref="K19">
    <cfRule type="expression" dxfId="13" priority="14">
      <formula>OR((J19 &lt;&gt; K19), (INT(J19) &lt;&gt; J19))</formula>
    </cfRule>
  </conditionalFormatting>
  <conditionalFormatting sqref="K20">
    <cfRule type="expression" dxfId="14" priority="15">
      <formula>OR((J20 &lt;&gt; K20), (INT(J20) &lt;&gt; J20))</formula>
    </cfRule>
  </conditionalFormatting>
  <conditionalFormatting sqref="K21">
    <cfRule type="expression" dxfId="15" priority="16">
      <formula>OR((J21 &lt;&gt; K21), (INT(J21) &lt;&gt; J21))</formula>
    </cfRule>
  </conditionalFormatting>
  <conditionalFormatting sqref="K22">
    <cfRule type="expression" dxfId="16" priority="17">
      <formula>OR((J22 &lt;&gt; K22), (INT(J22) &lt;&gt; J22))</formula>
    </cfRule>
  </conditionalFormatting>
  <conditionalFormatting sqref="K23">
    <cfRule type="expression" dxfId="17" priority="18">
      <formula>OR((J23 &lt;&gt; K23), (INT(J23) &lt;&gt; J23))</formula>
    </cfRule>
  </conditionalFormatting>
  <conditionalFormatting sqref="K24">
    <cfRule type="expression" dxfId="18" priority="19">
      <formula>OR((J24 &lt;&gt; K24), (INT(J24) &lt;&gt; J24))</formula>
    </cfRule>
  </conditionalFormatting>
  <conditionalFormatting sqref="K25">
    <cfRule type="expression" dxfId="19" priority="20">
      <formula>OR((J25 &lt;&gt; K25), (INT(J25) &lt;&gt; J25))</formula>
    </cfRule>
  </conditionalFormatting>
  <conditionalFormatting sqref="K26">
    <cfRule type="expression" dxfId="20" priority="21">
      <formula>OR((J26 &lt;&gt; K26), (INT(J26) &lt;&gt; J26))</formula>
    </cfRule>
  </conditionalFormatting>
  <conditionalFormatting sqref="K27">
    <cfRule type="expression" dxfId="21" priority="22">
      <formula>OR((J27 &lt;&gt; K27), (INT(J27) &lt;&gt; J27))</formula>
    </cfRule>
  </conditionalFormatting>
  <conditionalFormatting sqref="K28">
    <cfRule type="expression" dxfId="22" priority="23">
      <formula>OR((J28 &lt;&gt; K28), (INT(J28) &lt;&gt; J28))</formula>
    </cfRule>
  </conditionalFormatting>
  <conditionalFormatting sqref="K29">
    <cfRule type="expression" dxfId="23" priority="24">
      <formula>OR((J29 &lt;&gt; K29), (INT(J29) &lt;&gt; J29))</formula>
    </cfRule>
  </conditionalFormatting>
  <conditionalFormatting sqref="K30">
    <cfRule type="expression" dxfId="24" priority="25">
      <formula>OR((J30 &lt;&gt; K30), (INT(J30) &lt;&gt; J30))</formula>
    </cfRule>
  </conditionalFormatting>
  <conditionalFormatting sqref="K31">
    <cfRule type="expression" dxfId="25" priority="26">
      <formula>OR((J31 &lt;&gt; K31), (INT(J31) &lt;&gt; J31))</formula>
    </cfRule>
  </conditionalFormatting>
  <conditionalFormatting sqref="K32">
    <cfRule type="expression" dxfId="26" priority="27">
      <formula>OR((J32 &lt;&gt; K32), (INT(J32) &lt;&gt; J32))</formula>
    </cfRule>
  </conditionalFormatting>
  <conditionalFormatting sqref="K33">
    <cfRule type="expression" dxfId="27" priority="28">
      <formula>OR((J33 &lt;&gt; K33), (INT(J33) &lt;&gt; J33))</formula>
    </cfRule>
  </conditionalFormatting>
  <conditionalFormatting sqref="K34">
    <cfRule type="expression" dxfId="28" priority="29">
      <formula>OR((J34 &lt;&gt; K34), (INT(J34) &lt;&gt; J34))</formula>
    </cfRule>
  </conditionalFormatting>
  <conditionalFormatting sqref="K35">
    <cfRule type="expression" dxfId="29" priority="30">
      <formula>OR((J35 &lt;&gt; K35), (INT(J35) &lt;&gt; J35))</formula>
    </cfRule>
  </conditionalFormatting>
  <conditionalFormatting sqref="K36">
    <cfRule type="expression" dxfId="30" priority="31">
      <formula>OR((J36 &lt;&gt; K36), (INT(J36) &lt;&gt; J36))</formula>
    </cfRule>
  </conditionalFormatting>
  <conditionalFormatting sqref="K37">
    <cfRule type="expression" dxfId="31" priority="32">
      <formula>OR((J37 &lt;&gt; K37), (INT(J37) &lt;&gt; J37))</formula>
    </cfRule>
  </conditionalFormatting>
  <conditionalFormatting sqref="K38">
    <cfRule type="expression" dxfId="32" priority="33">
      <formula>OR((J38 &lt;&gt; K38), (INT(J38) &lt;&gt; J38))</formula>
    </cfRule>
  </conditionalFormatting>
  <conditionalFormatting sqref="K39">
    <cfRule type="expression" dxfId="33" priority="34">
      <formula>OR((J39 &lt;&gt; K39), (INT(J39) &lt;&gt; J39))</formula>
    </cfRule>
  </conditionalFormatting>
  <conditionalFormatting sqref="K40">
    <cfRule type="expression" dxfId="34" priority="35">
      <formula>OR((J40 &lt;&gt; K40), (INT(J40) &lt;&gt; J40))</formula>
    </cfRule>
  </conditionalFormatting>
  <conditionalFormatting sqref="K41">
    <cfRule type="expression" dxfId="35" priority="36">
      <formula>OR((J41 &lt;&gt; K41), (INT(J41) &lt;&gt; J41))</formula>
    </cfRule>
  </conditionalFormatting>
  <conditionalFormatting sqref="K42">
    <cfRule type="expression" dxfId="36" priority="37">
      <formula>OR((J42 &lt;&gt; K42), (INT(J42) &lt;&gt; J42))</formula>
    </cfRule>
  </conditionalFormatting>
  <conditionalFormatting sqref="K43">
    <cfRule type="expression" dxfId="37" priority="38">
      <formula>OR((J43 &lt;&gt; K43), (INT(J43) &lt;&gt; J43))</formula>
    </cfRule>
  </conditionalFormatting>
  <conditionalFormatting sqref="K44">
    <cfRule type="expression" dxfId="38" priority="39">
      <formula>OR((J44 &lt;&gt; K44), (INT(J44) &lt;&gt; J44))</formula>
    </cfRule>
  </conditionalFormatting>
  <conditionalFormatting sqref="K45">
    <cfRule type="expression" dxfId="39" priority="40">
      <formula>OR((J45 &lt;&gt; K45), (INT(J45) &lt;&gt; J45))</formula>
    </cfRule>
  </conditionalFormatting>
  <conditionalFormatting sqref="K46">
    <cfRule type="expression" dxfId="40" priority="41">
      <formula>OR((J46 &lt;&gt; K46), (INT(J46) &lt;&gt; J46))</formula>
    </cfRule>
  </conditionalFormatting>
  <conditionalFormatting sqref="K47">
    <cfRule type="expression" dxfId="41" priority="42">
      <formula>OR((J47 &lt;&gt; K47), (INT(J47) &lt;&gt; J47))</formula>
    </cfRule>
  </conditionalFormatting>
  <conditionalFormatting sqref="K48">
    <cfRule type="expression" dxfId="42" priority="43">
      <formula>OR((J48 &lt;&gt; K48), (INT(J48) &lt;&gt; J48))</formula>
    </cfRule>
  </conditionalFormatting>
  <conditionalFormatting sqref="K49">
    <cfRule type="expression" dxfId="43" priority="44">
      <formula>OR((J49 &lt;&gt; K49), (INT(J49) &lt;&gt; J49))</formula>
    </cfRule>
  </conditionalFormatting>
  <conditionalFormatting sqref="K50">
    <cfRule type="expression" dxfId="44" priority="45">
      <formula>OR((J50 &lt;&gt; K50), (INT(J50) &lt;&gt; J50))</formula>
    </cfRule>
  </conditionalFormatting>
  <conditionalFormatting sqref="K51">
    <cfRule type="expression" dxfId="45" priority="46">
      <formula>OR((J51 &lt;&gt; K51), (INT(J51) &lt;&gt; J51))</formula>
    </cfRule>
  </conditionalFormatting>
  <conditionalFormatting sqref="K52">
    <cfRule type="expression" dxfId="46" priority="47">
      <formula>OR((J52 &lt;&gt; K52), (INT(J52) &lt;&gt; J52))</formula>
    </cfRule>
  </conditionalFormatting>
  <conditionalFormatting sqref="K53">
    <cfRule type="expression" dxfId="47" priority="48">
      <formula>OR((J53 &lt;&gt; K53), (INT(J53) &lt;&gt; J53))</formula>
    </cfRule>
  </conditionalFormatting>
  <conditionalFormatting sqref="K54">
    <cfRule type="expression" dxfId="48" priority="49">
      <formula>OR((J54 &lt;&gt; K54), (INT(J54) &lt;&gt; J54))</formula>
    </cfRule>
  </conditionalFormatting>
  <conditionalFormatting sqref="K55">
    <cfRule type="expression" dxfId="49" priority="50">
      <formula>OR((J55 &lt;&gt; K55), (INT(J55) &lt;&gt; J55))</formula>
    </cfRule>
  </conditionalFormatting>
  <conditionalFormatting sqref="K56">
    <cfRule type="expression" dxfId="50" priority="51">
      <formula>OR((J56 &lt;&gt; K56), (INT(J56) &lt;&gt; J56))</formula>
    </cfRule>
  </conditionalFormatting>
  <conditionalFormatting sqref="K57">
    <cfRule type="expression" dxfId="51" priority="52">
      <formula>OR((J57 &lt;&gt; K57), (INT(J57) &lt;&gt; J57))</formula>
    </cfRule>
  </conditionalFormatting>
  <conditionalFormatting sqref="K58">
    <cfRule type="expression" dxfId="52" priority="53">
      <formula>OR((J58 &lt;&gt; K58), (INT(J58) &lt;&gt; J58))</formula>
    </cfRule>
  </conditionalFormatting>
  <conditionalFormatting sqref="K59">
    <cfRule type="expression" dxfId="53" priority="54">
      <formula>OR((J59 &lt;&gt; K59), (INT(J59) &lt;&gt; J59))</formula>
    </cfRule>
  </conditionalFormatting>
  <conditionalFormatting sqref="K60">
    <cfRule type="expression" dxfId="54" priority="55">
      <formula>OR((J60 &lt;&gt; K60), (INT(J60) &lt;&gt; J60))</formula>
    </cfRule>
  </conditionalFormatting>
  <conditionalFormatting sqref="K61">
    <cfRule type="expression" dxfId="55" priority="56">
      <formula>OR((J61 &lt;&gt; K61), (INT(J61) &lt;&gt; J61))</formula>
    </cfRule>
  </conditionalFormatting>
  <dataValidations count="3">
    <dataValidation type="whole" operator="between" sqref="M3" allowBlank="true" errorStyle="stop" showErrorMessage="true" errorTitle="Validation error" error="Enter a whole number between 1 and 25">
      <formula1>1</formula1>
      <formula2>25</formula2>
    </dataValidation>
    <dataValidation type="whole" operator="greaterThanOrEqual" sqref="M6:M62 N6:N62 O6:O62 P6:P62 Q6:Q62 R6:R62 S6:S62 T6:T62 U6:U62 V6:V62 W6:W62 X6:X62 Y6:Y62 Z6:Z62 AA6:AA62 AB6:AB62 AC6:AC62 AD6:AD62 AE6:AE62 AF6:AF62 AG6:AG62 AH6:AH62 AI6:AI62 AJ6:AJ62 AK6:AK62" allowBlank="true" errorStyle="stop" showErrorMessage="true" errorTitle="Validation error" error="Enter a whole number greater than or equal to 0">
      <formula1>0</formula1>
    </dataValidation>
    <dataValidation type="decimal" operator="greaterThan" sqref="M64:M67 N64:N67 O64:O67 P64:P67 Q64:Q67 R64:R67 S64:S67 T64:T67 U64:U67 V64:V67 W64:W67 X64:X67 Y64:Y67 Z64:Z67 AA64:AA67 AB64:AB67 AC64:AC67 AD64:AD67 AE64:AE67 AF64:AF67 AG64:AG67 AH64:AH67 AI64:AI67 AJ64:AJ67 AK64:AK67" allowBlank="true" errorStyle="stop" showErrorMessage="true" errorTitle="Validation error" error="Enter a number greater than 0">
      <formula1>0.0</formula1>
    </dataValidation>
  </dataValidations>
  <pageMargins bottom="0.75" footer="0.3" header="0.3" left="0.7" right="0.7" top="0.75"/>
</worksheet>
</file>

<file path=xl/worksheets/sheet2.xml><?xml version="1.0" encoding="utf-8"?>
<worksheet xmlns="http://schemas.openxmlformats.org/spreadsheetml/2006/main">
  <dimension ref="A1:A10"/>
  <sheetViews>
    <sheetView workbookViewId="0"/>
  </sheetViews>
  <sheetFormatPr defaultRowHeight="15.0"/>
  <cols>
    <col min="1" max="1" width="120.0" customWidth="true"/>
  </cols>
  <sheetData>
    <row r="1">
      <c r="A1" t="s" s="121">
        <v>304</v>
      </c>
    </row>
    <row r="2">
      <c r="A2" t="s" s="122">
        <v>305</v>
      </c>
    </row>
    <row r="3">
      <c r="A3" t="s" s="123">
        <v>306</v>
      </c>
    </row>
    <row r="4">
      <c r="A4" t="s" s="124">
        <v>307</v>
      </c>
    </row>
    <row r="5">
      <c r="A5" t="s" s="125">
        <v>308</v>
      </c>
    </row>
    <row r="6">
      <c r="A6" t="s" s="126">
        <v>309</v>
      </c>
    </row>
    <row r="7">
      <c r="A7" t="s" s="127">
        <v>310</v>
      </c>
    </row>
    <row r="8">
      <c r="A8" t="s" s="128">
        <v>311</v>
      </c>
    </row>
    <row r="9">
      <c r="A9" t="s" s="129">
        <v>312</v>
      </c>
    </row>
    <row r="10"/>
  </sheetData>
  <sheetProtection password="DFB5" sheet="true" scenarios="true" objects="true"/>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cols>
    <col min="1" max="1" width="25.0" customWidth="true"/>
    <col min="2" max="2" width="25.0" customWidth="true"/>
  </cols>
  <sheetData>
    <row r="1">
      <c r="A1" t="s" s="130">
        <v>313</v>
      </c>
      <c r="B1" t="s" s="131">
        <v>314</v>
      </c>
    </row>
    <row r="2">
      <c r="A2" t="s" s="132">
        <v>315</v>
      </c>
      <c r="B2" t="s" s="133">
        <v>316</v>
      </c>
    </row>
    <row r="3">
      <c r="A3" t="s" s="134">
        <v>317</v>
      </c>
      <c r="B3" t="s" s="135">
        <v>318</v>
      </c>
    </row>
    <row r="4">
      <c r="A4" t="s" s="136">
        <v>319</v>
      </c>
      <c r="B4" t="s" s="137">
        <v>320</v>
      </c>
    </row>
    <row r="5">
      <c r="A5" t="s" s="138">
        <v>321</v>
      </c>
      <c r="B5" t="n" s="139">
        <v>1.0</v>
      </c>
    </row>
    <row r="6"/>
  </sheetData>
  <sheetProtection password="DFB5"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2025-01-03T12:29:31Z</dcterms:created>
  <dc:creator>Apache POI</dc:creator>
</cp:coreProperties>
</file>